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partenübergreifende Programme\Sonstiges\Vorlagen\VN\"/>
    </mc:Choice>
  </mc:AlternateContent>
  <bookViews>
    <workbookView xWindow="120" yWindow="45" windowWidth="12390" windowHeight="9345"/>
  </bookViews>
  <sheets>
    <sheet name="Zahlenmäßiger Nachweis" sheetId="2" r:id="rId1"/>
    <sheet name="Belegübersicht Einzahlungen" sheetId="4" r:id="rId2"/>
    <sheet name="Belegübersicht Auszahlungen" sheetId="5" r:id="rId3"/>
  </sheets>
  <calcPr calcId="162913"/>
</workbook>
</file>

<file path=xl/calcChain.xml><?xml version="1.0" encoding="utf-8"?>
<calcChain xmlns="http://schemas.openxmlformats.org/spreadsheetml/2006/main">
  <c r="F18" i="2" l="1"/>
  <c r="F65" i="5" l="1"/>
  <c r="F54" i="5"/>
  <c r="F46" i="5"/>
  <c r="F34" i="5"/>
  <c r="F7" i="5"/>
  <c r="F14" i="5"/>
  <c r="F30" i="5"/>
  <c r="F67" i="5" l="1"/>
  <c r="F12" i="4"/>
  <c r="F7" i="4"/>
  <c r="F25" i="4"/>
  <c r="F22" i="4"/>
  <c r="F17" i="4"/>
  <c r="F16" i="2"/>
  <c r="E14" i="2"/>
  <c r="F14" i="2" s="1"/>
  <c r="E15" i="2"/>
  <c r="F15" i="2" s="1"/>
  <c r="E16" i="2"/>
  <c r="E18" i="2"/>
  <c r="E19" i="2"/>
  <c r="F19" i="2" s="1"/>
  <c r="E20" i="2"/>
  <c r="F20" i="2" s="1"/>
  <c r="E21" i="2"/>
  <c r="F21" i="2" s="1"/>
  <c r="E10" i="2"/>
  <c r="F10" i="2" s="1"/>
  <c r="E9" i="2"/>
  <c r="F9" i="2" s="1"/>
  <c r="E8" i="2"/>
  <c r="F8" i="2" s="1"/>
  <c r="F7" i="2"/>
  <c r="E7" i="2"/>
  <c r="E6" i="2"/>
  <c r="F6" i="2" s="1"/>
  <c r="C11" i="2"/>
  <c r="C13" i="2"/>
  <c r="C17" i="2"/>
  <c r="F32" i="4" l="1"/>
  <c r="C22" i="2"/>
  <c r="C24" i="2" l="1"/>
  <c r="D13" i="2"/>
  <c r="E13" i="2" s="1"/>
  <c r="F13" i="2" s="1"/>
  <c r="D11" i="2"/>
  <c r="E11" i="2" s="1"/>
  <c r="F11" i="2" s="1"/>
  <c r="D17" i="2"/>
  <c r="E17" i="2" s="1"/>
  <c r="F17" i="2" s="1"/>
  <c r="D22" i="2" l="1"/>
  <c r="D24" i="2" l="1"/>
  <c r="E24" i="2" s="1"/>
  <c r="E22" i="2"/>
  <c r="F22" i="2" s="1"/>
</calcChain>
</file>

<file path=xl/sharedStrings.xml><?xml version="1.0" encoding="utf-8"?>
<sst xmlns="http://schemas.openxmlformats.org/spreadsheetml/2006/main" count="251" uniqueCount="205">
  <si>
    <t xml:space="preserve">Position des Finanzierungsplans </t>
  </si>
  <si>
    <t>Überschuss (+) oder Fehlbetrag (-)</t>
  </si>
  <si>
    <t xml:space="preserve"> </t>
  </si>
  <si>
    <t>2.1</t>
  </si>
  <si>
    <t>Löhne &amp; Gehälter</t>
  </si>
  <si>
    <t>2.2</t>
  </si>
  <si>
    <t xml:space="preserve">Honorare </t>
  </si>
  <si>
    <t>2.3</t>
  </si>
  <si>
    <t>sonstige Abgaben</t>
  </si>
  <si>
    <t>3.1</t>
  </si>
  <si>
    <t>3.2</t>
  </si>
  <si>
    <t>Werbung und Öffentlichkeitsarbeit</t>
  </si>
  <si>
    <t>3.3</t>
  </si>
  <si>
    <t>Administration und sonstige betriebliche Ausgaben</t>
  </si>
  <si>
    <t>3.4</t>
  </si>
  <si>
    <t>1.1</t>
  </si>
  <si>
    <t>Eintrittseinnahmen</t>
  </si>
  <si>
    <t>1.2</t>
  </si>
  <si>
    <t>(Katalog)einnahmen &amp; sonstige Einnahmen</t>
  </si>
  <si>
    <t>1.3</t>
  </si>
  <si>
    <t>Drittmittel</t>
  </si>
  <si>
    <t>1.4</t>
  </si>
  <si>
    <t>Eigenmittel</t>
  </si>
  <si>
    <t>1.5</t>
  </si>
  <si>
    <t>beantragte Förderung</t>
  </si>
  <si>
    <t xml:space="preserve">A.I </t>
  </si>
  <si>
    <t>E</t>
  </si>
  <si>
    <t>4.</t>
  </si>
  <si>
    <t>A.II</t>
  </si>
  <si>
    <t>Finanzierungssaldo</t>
  </si>
  <si>
    <t>PERSONALAUSGABEN (Summe 2.1 bis 2.3):</t>
  </si>
  <si>
    <t>SACHAUSGABEN (Summe 3.1 bis 3.4):</t>
  </si>
  <si>
    <t xml:space="preserve">Ausgaben SUMME (A I + A II) </t>
  </si>
  <si>
    <t>Einnahmen (Summe 1.1 bis 1.5):</t>
  </si>
  <si>
    <t>Abweichung Prozentual
(%)</t>
  </si>
  <si>
    <t>Zahlbetrag [€]
(centgenau!)</t>
  </si>
  <si>
    <t>Tag der Zahlung</t>
  </si>
  <si>
    <t>Belegübersicht Einzahlungen</t>
  </si>
  <si>
    <t>Belegübersicht Auszahlungen</t>
  </si>
  <si>
    <t>Bitte in der Reihenfolge der Positionen des Finanzierungsplanes, innerhalb jeder Position chronologisch gliedern.</t>
  </si>
  <si>
    <t>Die Beispiele dürfen Sie überschreiben und ggf. neue Zeilen einfügen. Achten Sie bitte auf die Summenformel.</t>
  </si>
  <si>
    <t>laufende Beleg-nummer</t>
  </si>
  <si>
    <t>Art der Einnahme</t>
  </si>
  <si>
    <t>Tag des Eingangs</t>
  </si>
  <si>
    <t>Einnahmen (SUMME)</t>
  </si>
  <si>
    <t>1. Rate</t>
  </si>
  <si>
    <t>3. Rate</t>
  </si>
  <si>
    <t>4. Rate</t>
  </si>
  <si>
    <t>2. Rate</t>
  </si>
  <si>
    <t>Art der Ausgabe</t>
  </si>
  <si>
    <t>Ausgaben (SUMME)</t>
  </si>
  <si>
    <t xml:space="preserve">Die Belege sind in der Reihenfolge dieser Liste einzureichen. </t>
  </si>
  <si>
    <t xml:space="preserve">Zu den Belegen gehören: </t>
  </si>
  <si>
    <t>a) Rechnungen, Kassenbons, Quittungen im Original</t>
  </si>
  <si>
    <t>b) Kontoauszüge</t>
  </si>
  <si>
    <t>c) Honorarverträge, üblicherweise im Original</t>
  </si>
  <si>
    <t>Empfänger*in</t>
  </si>
  <si>
    <t>Einzahler*in</t>
  </si>
  <si>
    <t>Anschaffungen</t>
  </si>
  <si>
    <t>Art bzw. Grund der Zahlung</t>
  </si>
  <si>
    <t>(Katalog)einnahmen
und sonstige Einnahmen</t>
  </si>
  <si>
    <t>Förderung</t>
  </si>
  <si>
    <t>Kulturverwaltung Berlin</t>
  </si>
  <si>
    <t>Programmheftverkauf</t>
  </si>
  <si>
    <t xml:space="preserve">Theater X, Abrechnung </t>
  </si>
  <si>
    <t>Theater X, Abrechnung</t>
  </si>
  <si>
    <t>Vorverkauf</t>
  </si>
  <si>
    <t>Stiftung S</t>
  </si>
  <si>
    <t>Kooperationsbeitrag</t>
  </si>
  <si>
    <t>Abweichung Absolut
€</t>
  </si>
  <si>
    <t>Vorname Nachname</t>
  </si>
  <si>
    <t>Künstl. Leitung 1. Rate</t>
  </si>
  <si>
    <t>Künstl. Leitung 2. Rate</t>
  </si>
  <si>
    <t>Choreografin</t>
  </si>
  <si>
    <t>Probenhonorar</t>
  </si>
  <si>
    <t>Aufführungshonorar</t>
  </si>
  <si>
    <t>Produktionsleitung 1. Rate</t>
  </si>
  <si>
    <t>Produktionsleitung 2. Rate</t>
  </si>
  <si>
    <t>Tontechnik</t>
  </si>
  <si>
    <t>Künstlersozialkasse</t>
  </si>
  <si>
    <t>Tabelle der Honorare und die Berechnung legen Sie bitte zu den Belegen dazu.</t>
  </si>
  <si>
    <t>Ausländersteuer</t>
  </si>
  <si>
    <t>GEMA</t>
  </si>
  <si>
    <t>2.2 Honorare</t>
  </si>
  <si>
    <t>2.3 Sonstige Abgaben</t>
  </si>
  <si>
    <t>Geschäft P</t>
  </si>
  <si>
    <t>Partnerbühne Köln</t>
  </si>
  <si>
    <t>Koproduktionsbeitrag</t>
  </si>
  <si>
    <t>Deutsche Bahn</t>
  </si>
  <si>
    <t>Taxiunternehmen T</t>
  </si>
  <si>
    <t>Fahrt (Name) Besondere Begründung für die Notwendigket liegt dem Beleg bei. Der Beleg enthält die Fahrtstrecke</t>
  </si>
  <si>
    <t>Km-Geld an …</t>
  </si>
  <si>
    <t>Fa. Technik M</t>
  </si>
  <si>
    <t>Miete Beamer</t>
  </si>
  <si>
    <t>Firma Kabelkauf</t>
  </si>
  <si>
    <t>Kabel, Technik unter 410 € netto</t>
  </si>
  <si>
    <t>Firma R</t>
  </si>
  <si>
    <t>Dokumentation Video</t>
  </si>
  <si>
    <t>Firma Trans &amp; Port</t>
  </si>
  <si>
    <t>Transport Bühnenbild</t>
  </si>
  <si>
    <t>3.2 Werbung und Öffentlichkeitsarbeit</t>
  </si>
  <si>
    <t>Firma H</t>
  </si>
  <si>
    <t>Homepage Aktualisierg.</t>
  </si>
  <si>
    <t>Fotograf F</t>
  </si>
  <si>
    <t>Fotos für Programm</t>
  </si>
  <si>
    <t>Druckerei P</t>
  </si>
  <si>
    <t>Programmheft Druck</t>
  </si>
  <si>
    <t>Layout Flyer</t>
  </si>
  <si>
    <t>Druckerei D</t>
  </si>
  <si>
    <t>Druck Flyer</t>
  </si>
  <si>
    <t>Verteilung Flyer</t>
  </si>
  <si>
    <t>3.3 Administration und sonstige betriebliche Ausgaben</t>
  </si>
  <si>
    <t>Vermieter V</t>
  </si>
  <si>
    <t>Büromiete Jan-Mrz</t>
  </si>
  <si>
    <t>Vermieter P</t>
  </si>
  <si>
    <t>Probenraum 1. Rate</t>
  </si>
  <si>
    <t>Probenraum 2. Rate</t>
  </si>
  <si>
    <t>Vermieter K</t>
  </si>
  <si>
    <t>Saalmiete</t>
  </si>
  <si>
    <t>Post</t>
  </si>
  <si>
    <t>Porto</t>
  </si>
  <si>
    <t>Schreibwarengeschäft S</t>
  </si>
  <si>
    <t>Kurier K</t>
  </si>
  <si>
    <t>Kurierdienst</t>
  </si>
  <si>
    <t>Transport-GmbH T</t>
  </si>
  <si>
    <t>Transportversicherung</t>
  </si>
  <si>
    <t>Bank B</t>
  </si>
  <si>
    <t>Kontoführung</t>
  </si>
  <si>
    <t>Kofferfirma K</t>
  </si>
  <si>
    <t>Transportkoffer</t>
  </si>
  <si>
    <t>2.1 Löhne und Gehälter</t>
  </si>
  <si>
    <t>Büroang., 20 % anteilig, siehe Stundenzettel</t>
  </si>
  <si>
    <t>Büroang., 10 % anteilig, siehe Stundenzettel</t>
  </si>
  <si>
    <t>Büroang., 15 % anteilig, siehe Stundenzettel</t>
  </si>
  <si>
    <t>Bürohilfe Mai</t>
  </si>
  <si>
    <t>Produktionsausgaben und Koproduktionsbeiträge</t>
  </si>
  <si>
    <t>3.1 Produktionsausgaben und Koproduktionsbeiträge</t>
  </si>
  <si>
    <t>Erstattung an Petra M. für Requisitenkauf</t>
  </si>
  <si>
    <t>Erstattung an Yüksel H./Papier, Druckerpatrone</t>
  </si>
  <si>
    <t>Bahnfahrten für (Namen)</t>
  </si>
  <si>
    <t>Vorwort</t>
  </si>
  <si>
    <t>3.4 Anschaffungen</t>
  </si>
  <si>
    <t>d) falls Anschaffungen getätigt werden, dann fügen Sie bitte die Vergleichsangeboten bei.</t>
  </si>
  <si>
    <t>Briefumschläge, Druckerpatronen etc.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</si>
  <si>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</si>
  <si>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</si>
  <si>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</si>
  <si>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</si>
  <si>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</si>
  <si>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</si>
  <si>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</si>
  <si>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</si>
  <si>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</si>
  <si>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</si>
  <si>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</si>
  <si>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</si>
  <si>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</si>
  <si>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</si>
  <si>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</si>
  <si>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</si>
  <si>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</si>
  <si>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</si>
  <si>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</si>
  <si>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</si>
  <si>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</si>
  <si>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</si>
  <si>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</si>
  <si>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</si>
  <si>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</si>
  <si>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</si>
  <si>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</si>
  <si>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</si>
  <si>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</si>
  <si>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</si>
  <si>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</si>
  <si>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</si>
  <si>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</si>
  <si>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</si>
  <si>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</si>
  <si>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</si>
  <si>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</si>
  <si>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</si>
  <si>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</si>
  <si>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</si>
  <si>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</si>
  <si>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</si>
  <si>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</si>
  <si>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</si>
  <si>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</si>
  <si>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</si>
  <si>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</si>
  <si>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</si>
  <si>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</si>
  <si>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</si>
  <si>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Zahlbetrag €
(centgenau!)</t>
  </si>
  <si>
    <t>Beispiel für ein Defizit</t>
  </si>
  <si>
    <t>Klavierstimmungen</t>
  </si>
  <si>
    <t>Zuwendungsempfänger*in:</t>
  </si>
  <si>
    <t>Projekt-Titel bzw. Zweck der Förderung:</t>
  </si>
  <si>
    <t>ggf. Vorgangs-Nr., falls bekannt:</t>
  </si>
  <si>
    <t>(bitte angeben)</t>
  </si>
  <si>
    <t>(ggf. angeben)</t>
  </si>
  <si>
    <t>Tatsächliche Einnahmen/
Ausgaben €</t>
  </si>
  <si>
    <t>Die blauen Zahlen enthalten Formeln. Wir empfehlen, sie nicht zu überschreiben.</t>
  </si>
  <si>
    <t>Ansätze lt. Finanzierungs plan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</si>
</sst>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sz val="12"/>
      <name val="Berlin Type Office"/>
      <family val="2"/>
    </font>
    <font>
      <b/>
      <sz val="12"/>
      <name val="Berlin Type Office"/>
      <family val="2"/>
    </font>
    <font>
      <sz val="10"/>
      <color rgb="FF0070C0"/>
      <name val="Berlin Type Office"/>
      <family val="2"/>
    </font>
    <font>
      <sz val="10"/>
      <name val="Berlin Type Office"/>
      <family val="2"/>
    </font>
    <font>
      <sz val="12"/>
      <color rgb="FF0070C0"/>
      <name val="Berlin Type Office"/>
      <family val="2"/>
    </font>
    <font>
      <sz val="10"/>
      <color rgb="FFC00000"/>
      <name val="Berlin Type Office"/>
      <family val="2"/>
    </font>
    <font>
      <sz val="16"/>
      <name val="Berlin Type Office"/>
      <family val="2"/>
    </font>
    <font>
      <b/>
      <sz val="12"/>
      <color rgb="FF0070C0"/>
      <name val="Berlin Type Office"/>
      <family val="2"/>
    </font>
    <font>
      <sz val="16"/>
      <color indexed="22"/>
      <name val="Berlin Type Office"/>
      <family val="2"/>
    </font>
    <font>
      <sz val="9"/>
      <color rgb="FFC00000"/>
      <name val="Berlin Type Office"/>
      <family val="2"/>
    </font>
    <font>
      <sz val="10"/>
      <color rgb="FFFF0000"/>
      <name val="Berlin Type Office"/>
      <family val="2"/>
    </font>
    <font>
      <b/>
      <sz val="10"/>
      <color rgb="FF0070C0"/>
      <name val="Berlin Type Office"/>
      <family val="2"/>
    </font>
    <font>
      <b/>
      <sz val="10"/>
      <color rgb="FF3F3F76"/>
      <name val="Berlin Type Office"/>
      <family val="2"/>
    </font>
    <font>
      <b/>
      <sz val="10"/>
      <name val="Berlin Type Office"/>
      <family val="2"/>
    </font>
    <font>
      <b/>
      <sz val="11"/>
      <color rgb="FF3F3F76"/>
      <name val="Berlin Type Office"/>
      <family val="2"/>
    </font>
    <font>
      <b/>
      <sz val="11"/>
      <color rgb="FF0070C0"/>
      <name val="Berlin Type Office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4" fillId="4" borderId="16" applyNumberFormat="0" applyAlignment="0" applyProtection="0"/>
  </cellStyleXfs>
  <cellXfs count="162">
    <xf numFmtId="0" fontId="0" fillId="0" borderId="0" xfId="0"/>
    <xf numFmtId="0" fontId="5" fillId="0" borderId="0" xfId="0" applyFont="1"/>
    <xf numFmtId="0" fontId="6" fillId="0" borderId="0" xfId="0" applyFont="1" applyAlignment="1">
      <alignment wrapText="1"/>
    </xf>
    <xf numFmtId="0" fontId="5" fillId="0" borderId="0" xfId="0" applyNumberFormat="1" applyFont="1"/>
    <xf numFmtId="0" fontId="6" fillId="0" borderId="0" xfId="0" applyFont="1"/>
    <xf numFmtId="0" fontId="5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8" fillId="0" borderId="0" xfId="0" applyFont="1"/>
    <xf numFmtId="0" fontId="5" fillId="3" borderId="5" xfId="0" quotePrefix="1" applyFont="1" applyFill="1" applyBorder="1" applyAlignment="1">
      <alignment vertical="center"/>
    </xf>
    <xf numFmtId="0" fontId="5" fillId="3" borderId="1" xfId="0" applyFont="1" applyFill="1" applyBorder="1" applyAlignment="1"/>
    <xf numFmtId="4" fontId="5" fillId="3" borderId="1" xfId="0" applyNumberFormat="1" applyFont="1" applyFill="1" applyBorder="1" applyAlignment="1"/>
    <xf numFmtId="4" fontId="9" fillId="3" borderId="1" xfId="0" applyNumberFormat="1" applyFont="1" applyFill="1" applyBorder="1" applyAlignment="1"/>
    <xf numFmtId="2" fontId="9" fillId="3" borderId="1" xfId="1" applyNumberFormat="1" applyFont="1" applyFill="1" applyBorder="1"/>
    <xf numFmtId="0" fontId="10" fillId="0" borderId="0" xfId="0" applyFont="1"/>
    <xf numFmtId="0" fontId="11" fillId="0" borderId="0" xfId="0" applyFont="1"/>
    <xf numFmtId="4" fontId="9" fillId="3" borderId="1" xfId="0" applyNumberFormat="1" applyFont="1" applyFill="1" applyBorder="1"/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4" fontId="12" fillId="2" borderId="1" xfId="0" applyNumberFormat="1" applyFont="1" applyFill="1" applyBorder="1"/>
    <xf numFmtId="2" fontId="12" fillId="2" borderId="1" xfId="1" applyNumberFormat="1" applyFont="1" applyFill="1" applyBorder="1"/>
    <xf numFmtId="0" fontId="5" fillId="0" borderId="0" xfId="0" applyFont="1" applyAlignment="1">
      <alignment vertical="center"/>
    </xf>
    <xf numFmtId="4" fontId="5" fillId="0" borderId="1" xfId="0" applyNumberFormat="1" applyFont="1" applyBorder="1"/>
    <xf numFmtId="2" fontId="12" fillId="0" borderId="1" xfId="1" applyNumberFormat="1" applyFont="1" applyFill="1" applyBorder="1"/>
    <xf numFmtId="0" fontId="5" fillId="2" borderId="5" xfId="0" applyFont="1" applyFill="1" applyBorder="1" applyAlignment="1">
      <alignment vertical="center"/>
    </xf>
    <xf numFmtId="0" fontId="5" fillId="2" borderId="1" xfId="0" applyFont="1" applyFill="1" applyBorder="1" applyAlignment="1"/>
    <xf numFmtId="4" fontId="9" fillId="2" borderId="1" xfId="0" applyNumberFormat="1" applyFont="1" applyFill="1" applyBorder="1" applyAlignment="1"/>
    <xf numFmtId="16" fontId="5" fillId="3" borderId="5" xfId="0" quotePrefix="1" applyNumberFormat="1" applyFont="1" applyFill="1" applyBorder="1" applyAlignment="1">
      <alignment vertical="center"/>
    </xf>
    <xf numFmtId="2" fontId="12" fillId="3" borderId="1" xfId="1" applyNumberFormat="1" applyFont="1" applyFill="1" applyBorder="1"/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vertical="center"/>
    </xf>
    <xf numFmtId="4" fontId="12" fillId="2" borderId="1" xfId="0" applyNumberFormat="1" applyFont="1" applyFill="1" applyBorder="1" applyAlignment="1"/>
    <xf numFmtId="0" fontId="5" fillId="3" borderId="1" xfId="0" quotePrefix="1" applyFont="1" applyFill="1" applyBorder="1" applyAlignment="1">
      <alignment vertical="center"/>
    </xf>
    <xf numFmtId="4" fontId="9" fillId="3" borderId="24" xfId="0" applyNumberFormat="1" applyFont="1" applyFill="1" applyBorder="1" applyAlignment="1"/>
    <xf numFmtId="0" fontId="5" fillId="0" borderId="6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4" fontId="12" fillId="2" borderId="6" xfId="0" applyNumberFormat="1" applyFont="1" applyFill="1" applyBorder="1"/>
    <xf numFmtId="4" fontId="12" fillId="2" borderId="3" xfId="0" applyNumberFormat="1" applyFont="1" applyFill="1" applyBorder="1" applyAlignment="1"/>
    <xf numFmtId="0" fontId="5" fillId="0" borderId="2" xfId="0" applyFont="1" applyFill="1" applyBorder="1"/>
    <xf numFmtId="0" fontId="6" fillId="0" borderId="0" xfId="0" applyFont="1" applyFill="1" applyBorder="1" applyAlignment="1">
      <alignment vertical="center"/>
    </xf>
    <xf numFmtId="4" fontId="13" fillId="0" borderId="2" xfId="0" applyNumberFormat="1" applyFont="1" applyFill="1" applyBorder="1"/>
    <xf numFmtId="4" fontId="9" fillId="0" borderId="1" xfId="0" applyNumberFormat="1" applyFont="1" applyFill="1" applyBorder="1" applyAlignment="1"/>
    <xf numFmtId="0" fontId="8" fillId="0" borderId="0" xfId="0" applyFont="1" applyFill="1"/>
    <xf numFmtId="0" fontId="11" fillId="0" borderId="0" xfId="0" applyFont="1" applyFill="1"/>
    <xf numFmtId="4" fontId="12" fillId="2" borderId="1" xfId="0" applyNumberFormat="1" applyFont="1" applyFill="1" applyBorder="1" applyAlignment="1">
      <alignment horizontal="right"/>
    </xf>
    <xf numFmtId="0" fontId="5" fillId="0" borderId="3" xfId="0" applyFont="1" applyBorder="1"/>
    <xf numFmtId="0" fontId="8" fillId="0" borderId="8" xfId="0" applyFont="1" applyBorder="1"/>
    <xf numFmtId="0" fontId="5" fillId="0" borderId="3" xfId="0" applyFont="1" applyBorder="1" applyAlignment="1">
      <alignment horizontal="center"/>
    </xf>
    <xf numFmtId="0" fontId="5" fillId="0" borderId="3" xfId="0" applyNumberFormat="1" applyFont="1" applyBorder="1"/>
    <xf numFmtId="0" fontId="8" fillId="0" borderId="0" xfId="0" applyNumberFormat="1" applyFont="1"/>
    <xf numFmtId="0" fontId="14" fillId="0" borderId="0" xfId="0" applyFont="1" applyAlignment="1">
      <alignment wrapText="1"/>
    </xf>
    <xf numFmtId="0" fontId="8" fillId="0" borderId="0" xfId="2" applyFont="1" applyAlignment="1">
      <alignment horizontal="left"/>
    </xf>
    <xf numFmtId="0" fontId="8" fillId="0" borderId="0" xfId="2" applyFont="1"/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4" fontId="8" fillId="0" borderId="0" xfId="2" applyNumberFormat="1" applyFont="1" applyAlignment="1">
      <alignment horizontal="right" vertical="center"/>
    </xf>
    <xf numFmtId="0" fontId="8" fillId="0" borderId="15" xfId="2" applyFont="1" applyBorder="1" applyAlignment="1">
      <alignment horizontal="center" vertical="top" wrapText="1"/>
    </xf>
    <xf numFmtId="0" fontId="8" fillId="0" borderId="14" xfId="2" applyFont="1" applyBorder="1" applyAlignment="1">
      <alignment horizontal="center" vertical="center" wrapText="1"/>
    </xf>
    <xf numFmtId="4" fontId="8" fillId="0" borderId="13" xfId="2" applyNumberFormat="1" applyFont="1" applyBorder="1" applyAlignment="1">
      <alignment horizontal="right" vertical="center" wrapText="1"/>
    </xf>
    <xf numFmtId="0" fontId="15" fillId="0" borderId="0" xfId="2" applyFont="1" applyAlignment="1">
      <alignment horizontal="left" vertical="top" wrapText="1"/>
    </xf>
    <xf numFmtId="0" fontId="8" fillId="0" borderId="0" xfId="2" applyFont="1" applyAlignment="1">
      <alignment horizontal="center" vertical="top" wrapText="1"/>
    </xf>
    <xf numFmtId="0" fontId="8" fillId="3" borderId="6" xfId="2" applyFont="1" applyFill="1" applyBorder="1" applyAlignment="1">
      <alignment horizontal="center" vertical="center"/>
    </xf>
    <xf numFmtId="14" fontId="8" fillId="3" borderId="6" xfId="2" applyNumberFormat="1" applyFont="1" applyFill="1" applyBorder="1" applyAlignment="1">
      <alignment vertical="center"/>
    </xf>
    <xf numFmtId="0" fontId="8" fillId="3" borderId="6" xfId="2" applyFont="1" applyFill="1" applyBorder="1" applyAlignment="1">
      <alignment vertical="center"/>
    </xf>
    <xf numFmtId="4" fontId="16" fillId="3" borderId="19" xfId="3" applyNumberFormat="1" applyFont="1" applyFill="1" applyBorder="1" applyAlignment="1">
      <alignment horizontal="right" vertical="center"/>
    </xf>
    <xf numFmtId="0" fontId="8" fillId="0" borderId="12" xfId="2" applyFont="1" applyBorder="1"/>
    <xf numFmtId="0" fontId="8" fillId="0" borderId="6" xfId="2" applyFont="1" applyBorder="1" applyAlignment="1">
      <alignment horizontal="center" vertical="center"/>
    </xf>
    <xf numFmtId="14" fontId="8" fillId="0" borderId="6" xfId="2" applyNumberFormat="1" applyFont="1" applyBorder="1" applyAlignment="1">
      <alignment vertical="center"/>
    </xf>
    <xf numFmtId="0" fontId="8" fillId="0" borderId="6" xfId="2" applyFont="1" applyBorder="1" applyAlignment="1">
      <alignment vertical="center"/>
    </xf>
    <xf numFmtId="4" fontId="8" fillId="0" borderId="19" xfId="3" applyNumberFormat="1" applyFont="1" applyBorder="1" applyAlignment="1">
      <alignment horizontal="right" vertical="center"/>
    </xf>
    <xf numFmtId="0" fontId="8" fillId="0" borderId="1" xfId="2" applyFont="1" applyBorder="1" applyAlignment="1">
      <alignment horizontal="center" vertical="center"/>
    </xf>
    <xf numFmtId="14" fontId="8" fillId="0" borderId="1" xfId="2" applyNumberFormat="1" applyFont="1" applyBorder="1" applyAlignment="1">
      <alignment vertical="center"/>
    </xf>
    <xf numFmtId="0" fontId="8" fillId="0" borderId="1" xfId="2" applyFont="1" applyBorder="1" applyAlignment="1">
      <alignment vertical="center"/>
    </xf>
    <xf numFmtId="4" fontId="8" fillId="0" borderId="20" xfId="3" applyNumberFormat="1" applyFont="1" applyBorder="1" applyAlignment="1">
      <alignment horizontal="right" vertical="center"/>
    </xf>
    <xf numFmtId="0" fontId="8" fillId="0" borderId="17" xfId="2" applyFont="1" applyBorder="1"/>
    <xf numFmtId="0" fontId="8" fillId="3" borderId="1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/>
    </xf>
    <xf numFmtId="4" fontId="16" fillId="3" borderId="20" xfId="3" applyNumberFormat="1" applyFont="1" applyFill="1" applyBorder="1" applyAlignment="1">
      <alignment horizontal="right" vertical="center"/>
    </xf>
    <xf numFmtId="0" fontId="8" fillId="0" borderId="3" xfId="2" applyFont="1" applyBorder="1" applyAlignment="1">
      <alignment horizontal="center" vertical="center"/>
    </xf>
    <xf numFmtId="14" fontId="8" fillId="0" borderId="3" xfId="2" applyNumberFormat="1" applyFont="1" applyBorder="1" applyAlignment="1">
      <alignment vertical="center"/>
    </xf>
    <xf numFmtId="0" fontId="8" fillId="0" borderId="3" xfId="2" applyFont="1" applyBorder="1" applyAlignment="1">
      <alignment vertical="center"/>
    </xf>
    <xf numFmtId="4" fontId="8" fillId="0" borderId="21" xfId="3" applyNumberFormat="1" applyFont="1" applyBorder="1" applyAlignment="1">
      <alignment horizontal="right" vertical="center"/>
    </xf>
    <xf numFmtId="4" fontId="16" fillId="3" borderId="1" xfId="2" applyNumberFormat="1" applyFont="1" applyFill="1" applyBorder="1" applyAlignment="1">
      <alignment horizontal="right" vertical="center"/>
    </xf>
    <xf numFmtId="0" fontId="8" fillId="0" borderId="10" xfId="2" applyFont="1" applyBorder="1"/>
    <xf numFmtId="0" fontId="8" fillId="0" borderId="9" xfId="2" applyFont="1" applyBorder="1" applyAlignment="1">
      <alignment horizontal="center" vertical="center"/>
    </xf>
    <xf numFmtId="0" fontId="8" fillId="0" borderId="9" xfId="2" applyFont="1" applyBorder="1" applyAlignment="1">
      <alignment vertical="center"/>
    </xf>
    <xf numFmtId="4" fontId="8" fillId="0" borderId="18" xfId="3" applyNumberFormat="1" applyFont="1" applyBorder="1" applyAlignment="1">
      <alignment horizontal="right" vertical="center"/>
    </xf>
    <xf numFmtId="0" fontId="8" fillId="0" borderId="2" xfId="2" applyFont="1" applyBorder="1" applyAlignment="1">
      <alignment horizontal="center" vertical="center"/>
    </xf>
    <xf numFmtId="0" fontId="8" fillId="0" borderId="2" xfId="2" applyFont="1" applyBorder="1" applyAlignment="1">
      <alignment vertical="center"/>
    </xf>
    <xf numFmtId="4" fontId="8" fillId="0" borderId="11" xfId="2" applyNumberFormat="1" applyFont="1" applyBorder="1" applyAlignment="1">
      <alignment horizontal="right" vertical="center"/>
    </xf>
    <xf numFmtId="0" fontId="17" fillId="4" borderId="16" xfId="4" applyFont="1"/>
    <xf numFmtId="0" fontId="17" fillId="4" borderId="16" xfId="4" applyFont="1" applyAlignment="1">
      <alignment vertical="center"/>
    </xf>
    <xf numFmtId="4" fontId="16" fillId="5" borderId="0" xfId="2" applyNumberFormat="1" applyFont="1" applyFill="1"/>
    <xf numFmtId="4" fontId="8" fillId="0" borderId="18" xfId="2" applyNumberFormat="1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49" fontId="8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left" vertical="top"/>
    </xf>
    <xf numFmtId="0" fontId="8" fillId="0" borderId="0" xfId="2" applyFont="1" applyAlignment="1">
      <alignment horizontal="left" vertical="center"/>
    </xf>
    <xf numFmtId="4" fontId="8" fillId="0" borderId="0" xfId="2" applyNumberFormat="1" applyFont="1" applyAlignment="1">
      <alignment horizontal="left" vertical="center"/>
    </xf>
    <xf numFmtId="49" fontId="8" fillId="0" borderId="0" xfId="2" applyNumberFormat="1" applyFont="1" applyAlignment="1">
      <alignment horizontal="right" vertical="center"/>
    </xf>
    <xf numFmtId="0" fontId="8" fillId="0" borderId="0" xfId="2" applyFont="1" applyAlignment="1">
      <alignment vertical="top"/>
    </xf>
    <xf numFmtId="49" fontId="8" fillId="0" borderId="14" xfId="2" applyNumberFormat="1" applyFont="1" applyBorder="1" applyAlignment="1">
      <alignment horizontal="right" vertical="center" wrapText="1"/>
    </xf>
    <xf numFmtId="0" fontId="8" fillId="0" borderId="14" xfId="2" applyFont="1" applyBorder="1" applyAlignment="1">
      <alignment horizontal="center" vertical="top" wrapText="1"/>
    </xf>
    <xf numFmtId="0" fontId="15" fillId="0" borderId="0" xfId="2" applyFont="1" applyAlignment="1">
      <alignment horizontal="center" vertical="top" wrapText="1"/>
    </xf>
    <xf numFmtId="0" fontId="18" fillId="3" borderId="22" xfId="2" applyFont="1" applyFill="1" applyBorder="1" applyAlignment="1">
      <alignment vertical="center"/>
    </xf>
    <xf numFmtId="4" fontId="16" fillId="3" borderId="23" xfId="2" applyNumberFormat="1" applyFont="1" applyFill="1" applyBorder="1" applyAlignment="1">
      <alignment horizontal="right" vertical="center"/>
    </xf>
    <xf numFmtId="0" fontId="18" fillId="0" borderId="0" xfId="2" applyFont="1"/>
    <xf numFmtId="49" fontId="8" fillId="0" borderId="1" xfId="0" applyNumberFormat="1" applyFont="1" applyBorder="1" applyAlignment="1">
      <alignment horizontal="right" vertical="top"/>
    </xf>
    <xf numFmtId="14" fontId="8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vertical="top"/>
    </xf>
    <xf numFmtId="4" fontId="8" fillId="0" borderId="1" xfId="0" applyNumberFormat="1" applyFont="1" applyBorder="1" applyAlignment="1">
      <alignment horizontal="right" vertical="top"/>
    </xf>
    <xf numFmtId="4" fontId="8" fillId="0" borderId="20" xfId="2" applyNumberFormat="1" applyFont="1" applyBorder="1" applyAlignment="1">
      <alignment horizontal="right" vertical="center"/>
    </xf>
    <xf numFmtId="49" fontId="8" fillId="0" borderId="1" xfId="2" applyNumberFormat="1" applyFont="1" applyBorder="1" applyAlignment="1">
      <alignment horizontal="right" vertical="center"/>
    </xf>
    <xf numFmtId="14" fontId="8" fillId="0" borderId="1" xfId="2" applyNumberFormat="1" applyFont="1" applyBorder="1" applyAlignment="1">
      <alignment vertical="top"/>
    </xf>
    <xf numFmtId="0" fontId="8" fillId="0" borderId="1" xfId="2" applyFont="1" applyBorder="1" applyAlignment="1">
      <alignment vertical="top"/>
    </xf>
    <xf numFmtId="0" fontId="18" fillId="3" borderId="1" xfId="2" applyFont="1" applyFill="1" applyBorder="1" applyAlignment="1">
      <alignment vertical="center"/>
    </xf>
    <xf numFmtId="4" fontId="16" fillId="3" borderId="20" xfId="2" applyNumberFormat="1" applyFont="1" applyFill="1" applyBorder="1" applyAlignment="1">
      <alignment horizontal="right" vertical="center"/>
    </xf>
    <xf numFmtId="0" fontId="8" fillId="0" borderId="12" xfId="2" applyFont="1" applyBorder="1" applyAlignment="1">
      <alignment wrapText="1"/>
    </xf>
    <xf numFmtId="0" fontId="18" fillId="0" borderId="1" xfId="0" applyFont="1" applyFill="1" applyBorder="1" applyAlignment="1">
      <alignment horizontal="left"/>
    </xf>
    <xf numFmtId="0" fontId="18" fillId="0" borderId="1" xfId="2" applyFont="1" applyFill="1" applyBorder="1" applyAlignment="1">
      <alignment vertical="center"/>
    </xf>
    <xf numFmtId="4" fontId="16" fillId="0" borderId="1" xfId="2" applyNumberFormat="1" applyFont="1" applyFill="1" applyBorder="1" applyAlignment="1">
      <alignment horizontal="right" vertical="center"/>
    </xf>
    <xf numFmtId="0" fontId="18" fillId="0" borderId="0" xfId="2" applyFont="1" applyFill="1"/>
    <xf numFmtId="49" fontId="8" fillId="0" borderId="3" xfId="2" applyNumberFormat="1" applyFont="1" applyBorder="1" applyAlignment="1">
      <alignment horizontal="right" vertical="center"/>
    </xf>
    <xf numFmtId="14" fontId="8" fillId="0" borderId="3" xfId="0" applyNumberFormat="1" applyFont="1" applyBorder="1" applyAlignment="1">
      <alignment vertical="top"/>
    </xf>
    <xf numFmtId="0" fontId="8" fillId="0" borderId="3" xfId="0" applyFont="1" applyBorder="1" applyAlignment="1">
      <alignment vertical="top"/>
    </xf>
    <xf numFmtId="4" fontId="8" fillId="0" borderId="3" xfId="0" applyNumberFormat="1" applyFont="1" applyBorder="1" applyAlignment="1">
      <alignment horizontal="right" vertical="top"/>
    </xf>
    <xf numFmtId="4" fontId="8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18" fillId="0" borderId="0" xfId="2" applyFont="1" applyAlignment="1">
      <alignment vertical="center"/>
    </xf>
    <xf numFmtId="0" fontId="8" fillId="0" borderId="1" xfId="2" applyFont="1" applyBorder="1" applyAlignment="1">
      <alignment vertical="center" wrapText="1"/>
    </xf>
    <xf numFmtId="4" fontId="8" fillId="0" borderId="1" xfId="2" applyNumberFormat="1" applyFont="1" applyBorder="1" applyAlignment="1">
      <alignment horizontal="right" vertical="center"/>
    </xf>
    <xf numFmtId="0" fontId="18" fillId="0" borderId="1" xfId="0" applyFont="1" applyFill="1" applyBorder="1" applyAlignment="1">
      <alignment wrapText="1"/>
    </xf>
    <xf numFmtId="49" fontId="8" fillId="0" borderId="1" xfId="2" applyNumberFormat="1" applyFont="1" applyFill="1" applyBorder="1" applyAlignment="1">
      <alignment horizontal="right" vertical="center"/>
    </xf>
    <xf numFmtId="0" fontId="19" fillId="4" borderId="16" xfId="4" applyFont="1"/>
    <xf numFmtId="49" fontId="19" fillId="4" borderId="16" xfId="4" applyNumberFormat="1" applyFont="1" applyAlignment="1">
      <alignment horizontal="right" vertical="center"/>
    </xf>
    <xf numFmtId="0" fontId="19" fillId="4" borderId="16" xfId="4" applyFont="1" applyAlignment="1">
      <alignment vertical="top"/>
    </xf>
    <xf numFmtId="0" fontId="19" fillId="4" borderId="16" xfId="4" applyFont="1" applyAlignment="1">
      <alignment vertical="center"/>
    </xf>
    <xf numFmtId="4" fontId="20" fillId="4" borderId="16" xfId="4" applyNumberFormat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right" vertical="center"/>
    </xf>
    <xf numFmtId="0" fontId="8" fillId="0" borderId="12" xfId="2" applyFont="1" applyBorder="1" applyAlignment="1"/>
    <xf numFmtId="0" fontId="18" fillId="3" borderId="1" xfId="0" applyFont="1" applyFill="1" applyBorder="1" applyAlignment="1"/>
    <xf numFmtId="0" fontId="6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18" fillId="3" borderId="5" xfId="0" applyFont="1" applyFill="1" applyBorder="1" applyAlignment="1">
      <alignment horizontal="left" vertical="center" wrapText="1"/>
    </xf>
    <xf numFmtId="0" fontId="18" fillId="3" borderId="25" xfId="0" applyFont="1" applyFill="1" applyBorder="1" applyAlignment="1">
      <alignment horizontal="left" vertical="center" wrapText="1"/>
    </xf>
    <xf numFmtId="0" fontId="18" fillId="3" borderId="26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left"/>
    </xf>
    <xf numFmtId="0" fontId="18" fillId="3" borderId="25" xfId="0" applyFont="1" applyFill="1" applyBorder="1" applyAlignment="1">
      <alignment horizontal="left"/>
    </xf>
    <xf numFmtId="0" fontId="18" fillId="3" borderId="26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8" fillId="3" borderId="27" xfId="0" applyFont="1" applyFill="1" applyBorder="1" applyAlignment="1">
      <alignment horizontal="left"/>
    </xf>
    <xf numFmtId="0" fontId="18" fillId="3" borderId="28" xfId="0" applyFont="1" applyFill="1" applyBorder="1" applyAlignment="1">
      <alignment horizontal="left"/>
    </xf>
    <xf numFmtId="16" fontId="18" fillId="3" borderId="5" xfId="0" applyNumberFormat="1" applyFont="1" applyFill="1" applyBorder="1" applyAlignment="1">
      <alignment horizontal="left" vertical="center" wrapText="1"/>
    </xf>
    <xf numFmtId="16" fontId="18" fillId="3" borderId="25" xfId="0" applyNumberFormat="1" applyFont="1" applyFill="1" applyBorder="1" applyAlignment="1">
      <alignment horizontal="left" vertical="center" wrapText="1"/>
    </xf>
    <xf numFmtId="16" fontId="18" fillId="3" borderId="26" xfId="0" applyNumberFormat="1" applyFont="1" applyFill="1" applyBorder="1" applyAlignment="1">
      <alignment horizontal="left" vertical="center" wrapText="1"/>
    </xf>
  </cellXfs>
  <cellStyles count="5">
    <cellStyle name="Eingabe" xfId="4" builtinId="20"/>
    <cellStyle name="Komma" xfId="3" builtinId="3"/>
    <cellStyle name="Prozent" xfId="1" builtinId="5"/>
    <cellStyle name="Standard" xfId="0" builtinId="0"/>
    <cellStyle name="Standard 2" xfId="2"/>
  </cellStyles>
  <dxfs count="1">
    <dxf>
      <font>
        <color rgb="FF9C0006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4</xdr:col>
      <xdr:colOff>0</xdr:colOff>
      <xdr:row>6</xdr:row>
      <xdr:rowOff>104775</xdr:rowOff>
    </xdr:to>
    <xdr:sp macro="" textlink="">
      <xdr:nvSpPr>
        <xdr:cNvPr id="2073" name="Line 3"/>
        <xdr:cNvSpPr>
          <a:spLocks noChangeShapeType="1"/>
        </xdr:cNvSpPr>
      </xdr:nvSpPr>
      <xdr:spPr bwMode="auto">
        <a:xfrm>
          <a:off x="5981700" y="3543300"/>
          <a:ext cx="0" cy="393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8</xdr:row>
      <xdr:rowOff>104775</xdr:rowOff>
    </xdr:to>
    <xdr:sp macro="" textlink="">
      <xdr:nvSpPr>
        <xdr:cNvPr id="2074" name="Line 4"/>
        <xdr:cNvSpPr>
          <a:spLocks noChangeShapeType="1"/>
        </xdr:cNvSpPr>
      </xdr:nvSpPr>
      <xdr:spPr bwMode="auto">
        <a:xfrm flipH="1">
          <a:off x="5981700" y="5372100"/>
          <a:ext cx="0" cy="2876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="85" zoomScaleNormal="85" workbookViewId="0">
      <selection activeCell="C26" sqref="C26"/>
    </sheetView>
  </sheetViews>
  <sheetFormatPr baseColWidth="10" defaultColWidth="11.5703125" defaultRowHeight="18" x14ac:dyDescent="0.35"/>
  <cols>
    <col min="1" max="1" width="5.7109375" style="1" customWidth="1"/>
    <col min="2" max="2" width="53.28515625" style="10" customWidth="1"/>
    <col min="3" max="3" width="19" style="10" customWidth="1"/>
    <col min="4" max="4" width="18.28515625" style="10" customWidth="1"/>
    <col min="5" max="5" width="15.42578125" style="10" customWidth="1"/>
    <col min="6" max="6" width="16.5703125" style="52" customWidth="1"/>
    <col min="7" max="7" width="54.7109375" style="10" customWidth="1"/>
    <col min="8" max="16384" width="11.5703125" style="10"/>
  </cols>
  <sheetData>
    <row r="1" spans="1:9" s="1" customFormat="1" x14ac:dyDescent="0.35">
      <c r="B1" s="2" t="s">
        <v>197</v>
      </c>
      <c r="C1" s="1" t="s">
        <v>200</v>
      </c>
      <c r="F1" s="3"/>
    </row>
    <row r="2" spans="1:9" s="1" customFormat="1" x14ac:dyDescent="0.35">
      <c r="B2" s="4" t="s">
        <v>198</v>
      </c>
      <c r="C2" s="1" t="s">
        <v>200</v>
      </c>
      <c r="F2" s="3"/>
    </row>
    <row r="3" spans="1:9" s="1" customFormat="1" x14ac:dyDescent="0.35">
      <c r="B3" s="4" t="s">
        <v>199</v>
      </c>
      <c r="C3" s="1" t="s">
        <v>201</v>
      </c>
      <c r="F3" s="3"/>
    </row>
    <row r="4" spans="1:9" s="1" customFormat="1" x14ac:dyDescent="0.35">
      <c r="F4" s="3"/>
    </row>
    <row r="5" spans="1:9" ht="54" x14ac:dyDescent="0.35">
      <c r="A5" s="5"/>
      <c r="B5" s="6" t="s">
        <v>0</v>
      </c>
      <c r="C5" s="6" t="s">
        <v>202</v>
      </c>
      <c r="D5" s="7" t="s">
        <v>204</v>
      </c>
      <c r="E5" s="6" t="s">
        <v>69</v>
      </c>
      <c r="F5" s="8" t="s">
        <v>34</v>
      </c>
      <c r="G5" s="9" t="s">
        <v>203</v>
      </c>
    </row>
    <row r="6" spans="1:9" s="17" customFormat="1" ht="23.25" x14ac:dyDescent="0.45">
      <c r="A6" s="11" t="s">
        <v>15</v>
      </c>
      <c r="B6" s="12" t="s">
        <v>16</v>
      </c>
      <c r="C6" s="13">
        <v>1230</v>
      </c>
      <c r="D6" s="13">
        <v>1400</v>
      </c>
      <c r="E6" s="14">
        <f>(C6-D6)</f>
        <v>-170</v>
      </c>
      <c r="F6" s="15">
        <f>(E6/D6)*100</f>
        <v>-12.142857142857142</v>
      </c>
      <c r="G6" s="16"/>
    </row>
    <row r="7" spans="1:9" s="17" customFormat="1" ht="23.25" x14ac:dyDescent="0.45">
      <c r="A7" s="11" t="s">
        <v>17</v>
      </c>
      <c r="B7" s="12" t="s">
        <v>18</v>
      </c>
      <c r="C7" s="13">
        <v>300</v>
      </c>
      <c r="D7" s="13">
        <v>400</v>
      </c>
      <c r="E7" s="14">
        <f>(C7-D7)</f>
        <v>-100</v>
      </c>
      <c r="F7" s="15">
        <f>(E7/D7)*100</f>
        <v>-25</v>
      </c>
      <c r="G7" s="16"/>
    </row>
    <row r="8" spans="1:9" s="17" customFormat="1" ht="23.25" x14ac:dyDescent="0.45">
      <c r="A8" s="11" t="s">
        <v>19</v>
      </c>
      <c r="B8" s="12" t="s">
        <v>20</v>
      </c>
      <c r="C8" s="13">
        <v>3000</v>
      </c>
      <c r="D8" s="13">
        <v>3000</v>
      </c>
      <c r="E8" s="18">
        <f>(C8-D8)</f>
        <v>0</v>
      </c>
      <c r="F8" s="15">
        <f t="shared" ref="F8:F10" si="0">(E8/D8)*100</f>
        <v>0</v>
      </c>
      <c r="G8" s="16"/>
    </row>
    <row r="9" spans="1:9" s="17" customFormat="1" ht="23.25" x14ac:dyDescent="0.45">
      <c r="A9" s="11" t="s">
        <v>21</v>
      </c>
      <c r="B9" s="12" t="s">
        <v>22</v>
      </c>
      <c r="C9" s="13">
        <v>200</v>
      </c>
      <c r="D9" s="13">
        <v>200</v>
      </c>
      <c r="E9" s="18">
        <f>(C9-D9)</f>
        <v>0</v>
      </c>
      <c r="F9" s="15">
        <f t="shared" si="0"/>
        <v>0</v>
      </c>
      <c r="G9" s="16"/>
    </row>
    <row r="10" spans="1:9" s="17" customFormat="1" ht="23.25" x14ac:dyDescent="0.45">
      <c r="A10" s="11" t="s">
        <v>23</v>
      </c>
      <c r="B10" s="12" t="s">
        <v>24</v>
      </c>
      <c r="C10" s="13">
        <v>35000</v>
      </c>
      <c r="D10" s="13">
        <v>35000</v>
      </c>
      <c r="E10" s="18">
        <f>(C10-D10)</f>
        <v>0</v>
      </c>
      <c r="F10" s="15">
        <f t="shared" si="0"/>
        <v>0</v>
      </c>
      <c r="G10" s="10"/>
    </row>
    <row r="11" spans="1:9" s="17" customFormat="1" ht="23.25" x14ac:dyDescent="0.45">
      <c r="A11" s="19" t="s">
        <v>26</v>
      </c>
      <c r="B11" s="20" t="s">
        <v>33</v>
      </c>
      <c r="C11" s="21">
        <f>C10+C9+C8+C7+C6</f>
        <v>39730</v>
      </c>
      <c r="D11" s="21">
        <f>D10+D9+D8+D7+D6</f>
        <v>40000</v>
      </c>
      <c r="E11" s="21">
        <f t="shared" ref="E11" si="1">C11-D11</f>
        <v>-270</v>
      </c>
      <c r="F11" s="22">
        <f>(E11/D11)*100</f>
        <v>-0.67500000000000004</v>
      </c>
      <c r="G11" s="10"/>
    </row>
    <row r="12" spans="1:9" x14ac:dyDescent="0.35">
      <c r="A12" s="23"/>
      <c r="B12" s="5"/>
      <c r="C12" s="24"/>
      <c r="D12" s="24"/>
      <c r="E12" s="24"/>
      <c r="F12" s="25"/>
    </row>
    <row r="13" spans="1:9" s="17" customFormat="1" ht="23.25" x14ac:dyDescent="0.45">
      <c r="A13" s="26" t="s">
        <v>25</v>
      </c>
      <c r="B13" s="27" t="s">
        <v>30</v>
      </c>
      <c r="C13" s="28">
        <f>C14+C15+C16</f>
        <v>19081.98</v>
      </c>
      <c r="D13" s="28">
        <f>D14+D15+D16</f>
        <v>19180</v>
      </c>
      <c r="E13" s="28">
        <f>(C13-D13)</f>
        <v>-98.020000000000437</v>
      </c>
      <c r="F13" s="22">
        <f t="shared" ref="F13:F22" si="2">(E13/D13)*100</f>
        <v>-0.51105318039624836</v>
      </c>
      <c r="G13" s="10"/>
    </row>
    <row r="14" spans="1:9" s="17" customFormat="1" ht="23.25" x14ac:dyDescent="0.45">
      <c r="A14" s="29" t="s">
        <v>3</v>
      </c>
      <c r="B14" s="12" t="s">
        <v>4</v>
      </c>
      <c r="C14" s="13">
        <v>1955</v>
      </c>
      <c r="D14" s="13">
        <v>2000</v>
      </c>
      <c r="E14" s="14">
        <f t="shared" ref="E14:E24" si="3">(C14-D14)</f>
        <v>-45</v>
      </c>
      <c r="F14" s="30">
        <f t="shared" si="2"/>
        <v>-2.25</v>
      </c>
      <c r="G14" s="10"/>
    </row>
    <row r="15" spans="1:9" s="17" customFormat="1" ht="23.25" x14ac:dyDescent="0.45">
      <c r="A15" s="11" t="s">
        <v>5</v>
      </c>
      <c r="B15" s="12" t="s">
        <v>6</v>
      </c>
      <c r="C15" s="13">
        <v>13426</v>
      </c>
      <c r="D15" s="13">
        <v>13380</v>
      </c>
      <c r="E15" s="14">
        <f t="shared" si="3"/>
        <v>46</v>
      </c>
      <c r="F15" s="30">
        <f t="shared" si="2"/>
        <v>0.34379671150971597</v>
      </c>
      <c r="G15" s="10"/>
    </row>
    <row r="16" spans="1:9" s="17" customFormat="1" ht="23.25" x14ac:dyDescent="0.45">
      <c r="A16" s="11" t="s">
        <v>7</v>
      </c>
      <c r="B16" s="12" t="s">
        <v>8</v>
      </c>
      <c r="C16" s="13">
        <v>3700.98</v>
      </c>
      <c r="D16" s="13">
        <v>3800</v>
      </c>
      <c r="E16" s="14">
        <f t="shared" si="3"/>
        <v>-99.019999999999982</v>
      </c>
      <c r="F16" s="30">
        <f t="shared" si="2"/>
        <v>-2.6057894736842098</v>
      </c>
      <c r="G16" s="10"/>
      <c r="I16" s="17" t="s">
        <v>2</v>
      </c>
    </row>
    <row r="17" spans="1:7" s="17" customFormat="1" ht="23.25" x14ac:dyDescent="0.45">
      <c r="A17" s="31" t="s">
        <v>28</v>
      </c>
      <c r="B17" s="32" t="s">
        <v>31</v>
      </c>
      <c r="C17" s="33">
        <f>C18+C19+C20+C21</f>
        <v>20675.89</v>
      </c>
      <c r="D17" s="33">
        <f>D18+D19+D20+D21</f>
        <v>20820</v>
      </c>
      <c r="E17" s="34">
        <f t="shared" si="3"/>
        <v>-144.11000000000058</v>
      </c>
      <c r="F17" s="22">
        <f t="shared" si="2"/>
        <v>-0.69217098943324007</v>
      </c>
      <c r="G17" s="10"/>
    </row>
    <row r="18" spans="1:7" s="17" customFormat="1" ht="23.25" x14ac:dyDescent="0.45">
      <c r="A18" s="11" t="s">
        <v>9</v>
      </c>
      <c r="B18" s="12" t="s">
        <v>135</v>
      </c>
      <c r="C18" s="13">
        <v>10467</v>
      </c>
      <c r="D18" s="13">
        <v>11100</v>
      </c>
      <c r="E18" s="14">
        <f t="shared" si="3"/>
        <v>-633</v>
      </c>
      <c r="F18" s="30">
        <f t="shared" si="2"/>
        <v>-5.7027027027027026</v>
      </c>
      <c r="G18" s="10"/>
    </row>
    <row r="19" spans="1:7" s="17" customFormat="1" ht="23.25" x14ac:dyDescent="0.45">
      <c r="A19" s="11" t="s">
        <v>10</v>
      </c>
      <c r="B19" s="12" t="s">
        <v>11</v>
      </c>
      <c r="C19" s="13">
        <v>3180.98</v>
      </c>
      <c r="D19" s="13">
        <v>3200</v>
      </c>
      <c r="E19" s="14">
        <f t="shared" si="3"/>
        <v>-19.019999999999982</v>
      </c>
      <c r="F19" s="30">
        <f t="shared" si="2"/>
        <v>-0.59437499999999943</v>
      </c>
      <c r="G19" s="10"/>
    </row>
    <row r="20" spans="1:7" s="17" customFormat="1" ht="23.25" x14ac:dyDescent="0.45">
      <c r="A20" s="11" t="s">
        <v>12</v>
      </c>
      <c r="B20" s="12" t="s">
        <v>13</v>
      </c>
      <c r="C20" s="13">
        <v>6566.93</v>
      </c>
      <c r="D20" s="13">
        <v>6100</v>
      </c>
      <c r="E20" s="14">
        <f t="shared" si="3"/>
        <v>466.93000000000029</v>
      </c>
      <c r="F20" s="30">
        <f t="shared" si="2"/>
        <v>7.6545901639344311</v>
      </c>
      <c r="G20" s="10"/>
    </row>
    <row r="21" spans="1:7" s="17" customFormat="1" ht="24" thickBot="1" x14ac:dyDescent="0.5">
      <c r="A21" s="35" t="s">
        <v>14</v>
      </c>
      <c r="B21" s="12" t="s">
        <v>58</v>
      </c>
      <c r="C21" s="13">
        <v>460.98</v>
      </c>
      <c r="D21" s="13">
        <v>420</v>
      </c>
      <c r="E21" s="36">
        <f t="shared" si="3"/>
        <v>40.980000000000018</v>
      </c>
      <c r="F21" s="30">
        <f t="shared" si="2"/>
        <v>9.7571428571428616</v>
      </c>
      <c r="G21" s="10"/>
    </row>
    <row r="22" spans="1:7" s="17" customFormat="1" ht="23.25" x14ac:dyDescent="0.45">
      <c r="A22" s="37" t="s">
        <v>27</v>
      </c>
      <c r="B22" s="38" t="s">
        <v>32</v>
      </c>
      <c r="C22" s="39">
        <f>C17+C13</f>
        <v>39757.869999999995</v>
      </c>
      <c r="D22" s="39">
        <f>D17+D13</f>
        <v>40000</v>
      </c>
      <c r="E22" s="40">
        <f t="shared" si="3"/>
        <v>-242.13000000000466</v>
      </c>
      <c r="F22" s="22">
        <f t="shared" si="2"/>
        <v>-0.60532500000001166</v>
      </c>
      <c r="G22" s="10"/>
    </row>
    <row r="23" spans="1:7" s="46" customFormat="1" ht="9.75" customHeight="1" x14ac:dyDescent="0.45">
      <c r="A23" s="41"/>
      <c r="B23" s="42"/>
      <c r="C23" s="43"/>
      <c r="D23" s="43"/>
      <c r="E23" s="44"/>
      <c r="F23" s="25"/>
      <c r="G23" s="45"/>
    </row>
    <row r="24" spans="1:7" s="17" customFormat="1" ht="23.25" x14ac:dyDescent="0.45">
      <c r="A24" s="5"/>
      <c r="B24" s="20" t="s">
        <v>29</v>
      </c>
      <c r="C24" s="47">
        <f>C11-C22</f>
        <v>-27.869999999995343</v>
      </c>
      <c r="D24" s="47">
        <f>D11-D22</f>
        <v>0</v>
      </c>
      <c r="E24" s="34">
        <f t="shared" si="3"/>
        <v>-27.869999999995343</v>
      </c>
      <c r="F24" s="22"/>
      <c r="G24" s="10"/>
    </row>
    <row r="25" spans="1:7" s="1" customFormat="1" x14ac:dyDescent="0.35">
      <c r="A25" s="48"/>
      <c r="B25" s="49" t="s">
        <v>1</v>
      </c>
      <c r="C25" s="50"/>
      <c r="D25" s="48"/>
      <c r="E25" s="48"/>
      <c r="F25" s="51"/>
      <c r="G25" s="10"/>
    </row>
    <row r="26" spans="1:7" x14ac:dyDescent="0.35">
      <c r="C26" s="10" t="s">
        <v>195</v>
      </c>
    </row>
    <row r="27" spans="1:7" x14ac:dyDescent="0.35">
      <c r="B27" s="53"/>
    </row>
  </sheetData>
  <sheetProtection insertRows="0" deleteRows="0"/>
  <phoneticPr fontId="0" type="noConversion"/>
  <conditionalFormatting sqref="F6:F22">
    <cfRule type="cellIs" dxfId="0" priority="1" operator="greaterThan">
      <formula>20</formula>
    </cfRule>
  </conditionalFormatting>
  <printOptions gridLines="1"/>
  <pageMargins left="0.78740157480314965" right="0.19685039370078741" top="1.3779527559055118" bottom="0.39370078740157483" header="0.51181102362204722" footer="0.51181102362204722"/>
  <pageSetup paperSize="9" orientation="landscape" r:id="rId1"/>
  <headerFooter alignWithMargins="0">
    <oddHeader>&amp;L&amp;"Arial,Fett"&amp;14II. Zahlenmäßiger Nachweis 
&amp;9gemäß Nr. 10.2. AV § 44 LHO bzw. gemäß Nr. 6.2.2. ANBest-P</oddHeader>
  </headerFooter>
  <customProperties>
    <customPr name="layoutContexts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16" workbookViewId="0">
      <selection activeCell="G20" sqref="G20"/>
    </sheetView>
  </sheetViews>
  <sheetFormatPr baseColWidth="10" defaultColWidth="11.42578125" defaultRowHeight="15" x14ac:dyDescent="0.3"/>
  <cols>
    <col min="1" max="1" width="18.7109375" style="55" customWidth="1"/>
    <col min="2" max="2" width="10.7109375" style="56" customWidth="1"/>
    <col min="3" max="3" width="11.7109375" style="57" customWidth="1"/>
    <col min="4" max="5" width="40.7109375" style="57" customWidth="1"/>
    <col min="6" max="6" width="11.7109375" style="58" customWidth="1"/>
    <col min="7" max="7" width="45.28515625" style="54" customWidth="1"/>
    <col min="8" max="16384" width="11.42578125" style="55"/>
  </cols>
  <sheetData>
    <row r="1" spans="1:7" ht="18" x14ac:dyDescent="0.35">
      <c r="A1" s="148" t="s">
        <v>37</v>
      </c>
      <c r="B1" s="148"/>
      <c r="C1" s="148"/>
      <c r="D1" s="148"/>
      <c r="E1" s="148"/>
      <c r="F1" s="148"/>
    </row>
    <row r="3" spans="1:7" x14ac:dyDescent="0.3">
      <c r="A3" s="149" t="s">
        <v>39</v>
      </c>
      <c r="B3" s="149"/>
      <c r="C3" s="149"/>
      <c r="D3" s="149"/>
      <c r="E3" s="149"/>
      <c r="F3" s="149"/>
    </row>
    <row r="4" spans="1:7" x14ac:dyDescent="0.3">
      <c r="A4" s="149" t="s">
        <v>40</v>
      </c>
      <c r="B4" s="149"/>
      <c r="C4" s="149"/>
      <c r="D4" s="149"/>
      <c r="E4" s="149"/>
      <c r="F4" s="149"/>
    </row>
    <row r="5" spans="1:7" ht="15.75" thickBot="1" x14ac:dyDescent="0.35"/>
    <row r="6" spans="1:7" s="63" customFormat="1" ht="45.75" thickBot="1" x14ac:dyDescent="0.25">
      <c r="A6" s="59" t="s">
        <v>42</v>
      </c>
      <c r="B6" s="60" t="s">
        <v>41</v>
      </c>
      <c r="C6" s="60" t="s">
        <v>43</v>
      </c>
      <c r="D6" s="60" t="s">
        <v>57</v>
      </c>
      <c r="E6" s="60" t="s">
        <v>59</v>
      </c>
      <c r="F6" s="61" t="s">
        <v>35</v>
      </c>
      <c r="G6" s="62"/>
    </row>
    <row r="7" spans="1:7" ht="15.75" thickBot="1" x14ac:dyDescent="0.35">
      <c r="A7" s="147" t="s">
        <v>16</v>
      </c>
      <c r="B7" s="64"/>
      <c r="C7" s="65"/>
      <c r="D7" s="66"/>
      <c r="E7" s="66"/>
      <c r="F7" s="67">
        <f>SUM(F8:F11)</f>
        <v>1230</v>
      </c>
    </row>
    <row r="8" spans="1:7" x14ac:dyDescent="0.3">
      <c r="A8" s="68"/>
      <c r="B8" s="69">
        <v>150</v>
      </c>
      <c r="C8" s="70">
        <v>44051</v>
      </c>
      <c r="D8" s="71" t="s">
        <v>65</v>
      </c>
      <c r="E8" s="71" t="s">
        <v>16</v>
      </c>
      <c r="F8" s="72">
        <v>816</v>
      </c>
    </row>
    <row r="9" spans="1:7" x14ac:dyDescent="0.3">
      <c r="A9" s="68"/>
      <c r="B9" s="73">
        <v>151</v>
      </c>
      <c r="C9" s="74">
        <v>44051</v>
      </c>
      <c r="D9" s="75" t="s">
        <v>65</v>
      </c>
      <c r="E9" s="75" t="s">
        <v>66</v>
      </c>
      <c r="F9" s="76">
        <v>414</v>
      </c>
    </row>
    <row r="10" spans="1:7" x14ac:dyDescent="0.3">
      <c r="A10" s="68"/>
      <c r="B10" s="73"/>
      <c r="C10" s="75"/>
      <c r="D10" s="75"/>
      <c r="E10" s="75"/>
      <c r="F10" s="76"/>
    </row>
    <row r="11" spans="1:7" x14ac:dyDescent="0.3">
      <c r="A11" s="77"/>
      <c r="B11" s="73"/>
      <c r="C11" s="75"/>
      <c r="D11" s="75"/>
      <c r="E11" s="75"/>
      <c r="F11" s="76"/>
    </row>
    <row r="12" spans="1:7" x14ac:dyDescent="0.3">
      <c r="A12" s="147" t="s">
        <v>60</v>
      </c>
      <c r="B12" s="78"/>
      <c r="C12" s="79"/>
      <c r="D12" s="79"/>
      <c r="E12" s="79"/>
      <c r="F12" s="80">
        <f>SUM(F13:F16)</f>
        <v>300</v>
      </c>
    </row>
    <row r="13" spans="1:7" x14ac:dyDescent="0.3">
      <c r="A13" s="68"/>
      <c r="B13" s="81">
        <v>152</v>
      </c>
      <c r="C13" s="82">
        <v>44051</v>
      </c>
      <c r="D13" s="83" t="s">
        <v>64</v>
      </c>
      <c r="E13" s="83" t="s">
        <v>63</v>
      </c>
      <c r="F13" s="84">
        <v>300</v>
      </c>
    </row>
    <row r="14" spans="1:7" x14ac:dyDescent="0.3">
      <c r="A14" s="68"/>
      <c r="B14" s="73"/>
      <c r="C14" s="75"/>
      <c r="D14" s="75"/>
      <c r="E14" s="75"/>
      <c r="F14" s="76"/>
    </row>
    <row r="15" spans="1:7" x14ac:dyDescent="0.3">
      <c r="A15" s="68"/>
      <c r="B15" s="73"/>
      <c r="C15" s="75"/>
      <c r="D15" s="75"/>
      <c r="E15" s="75"/>
      <c r="F15" s="76"/>
    </row>
    <row r="16" spans="1:7" x14ac:dyDescent="0.3">
      <c r="A16" s="77"/>
      <c r="B16" s="73"/>
      <c r="C16" s="75"/>
      <c r="D16" s="75"/>
      <c r="E16" s="75"/>
      <c r="F16" s="76"/>
    </row>
    <row r="17" spans="1:6" x14ac:dyDescent="0.3">
      <c r="A17" s="147" t="s">
        <v>20</v>
      </c>
      <c r="B17" s="78"/>
      <c r="C17" s="79"/>
      <c r="D17" s="79"/>
      <c r="E17" s="79"/>
      <c r="F17" s="80">
        <f>SUM(F18:F21)</f>
        <v>3000</v>
      </c>
    </row>
    <row r="18" spans="1:6" x14ac:dyDescent="0.3">
      <c r="A18" s="68"/>
      <c r="B18" s="73">
        <v>153</v>
      </c>
      <c r="C18" s="74">
        <v>43892</v>
      </c>
      <c r="D18" s="75" t="s">
        <v>67</v>
      </c>
      <c r="E18" s="75" t="s">
        <v>68</v>
      </c>
      <c r="F18" s="76">
        <v>3000</v>
      </c>
    </row>
    <row r="19" spans="1:6" x14ac:dyDescent="0.3">
      <c r="A19" s="68"/>
      <c r="B19" s="73"/>
      <c r="C19" s="75"/>
      <c r="D19" s="75"/>
      <c r="E19" s="75"/>
      <c r="F19" s="76"/>
    </row>
    <row r="20" spans="1:6" x14ac:dyDescent="0.3">
      <c r="A20" s="68"/>
      <c r="B20" s="73"/>
      <c r="C20" s="75"/>
      <c r="D20" s="75"/>
      <c r="E20" s="75"/>
      <c r="F20" s="76"/>
    </row>
    <row r="21" spans="1:6" x14ac:dyDescent="0.3">
      <c r="A21" s="77"/>
      <c r="B21" s="73"/>
      <c r="C21" s="75"/>
      <c r="D21" s="75"/>
      <c r="E21" s="75"/>
      <c r="F21" s="76"/>
    </row>
    <row r="22" spans="1:6" x14ac:dyDescent="0.3">
      <c r="A22" s="147" t="s">
        <v>22</v>
      </c>
      <c r="B22" s="78"/>
      <c r="C22" s="79"/>
      <c r="D22" s="79"/>
      <c r="E22" s="79"/>
      <c r="F22" s="80">
        <f>SUM(F23:F24)</f>
        <v>200</v>
      </c>
    </row>
    <row r="23" spans="1:6" x14ac:dyDescent="0.3">
      <c r="A23" s="68"/>
      <c r="B23" s="73">
        <v>154</v>
      </c>
      <c r="C23" s="74">
        <v>43863</v>
      </c>
      <c r="D23" s="75" t="s">
        <v>22</v>
      </c>
      <c r="E23" s="75"/>
      <c r="F23" s="76">
        <v>200</v>
      </c>
    </row>
    <row r="24" spans="1:6" x14ac:dyDescent="0.3">
      <c r="A24" s="77"/>
      <c r="B24" s="73"/>
      <c r="C24" s="75"/>
      <c r="D24" s="75"/>
      <c r="E24" s="75"/>
      <c r="F24" s="76"/>
    </row>
    <row r="25" spans="1:6" x14ac:dyDescent="0.3">
      <c r="A25" s="147" t="s">
        <v>61</v>
      </c>
      <c r="B25" s="78"/>
      <c r="C25" s="79"/>
      <c r="D25" s="79"/>
      <c r="E25" s="79"/>
      <c r="F25" s="85">
        <f>SUM(F26:F29)</f>
        <v>35000</v>
      </c>
    </row>
    <row r="26" spans="1:6" x14ac:dyDescent="0.3">
      <c r="A26" s="68"/>
      <c r="B26" s="73">
        <v>155</v>
      </c>
      <c r="C26" s="74">
        <v>43871</v>
      </c>
      <c r="D26" s="75" t="s">
        <v>62</v>
      </c>
      <c r="E26" s="75" t="s">
        <v>45</v>
      </c>
      <c r="F26" s="76">
        <v>10000</v>
      </c>
    </row>
    <row r="27" spans="1:6" x14ac:dyDescent="0.3">
      <c r="A27" s="68"/>
      <c r="B27" s="73">
        <v>156</v>
      </c>
      <c r="C27" s="74">
        <v>43941</v>
      </c>
      <c r="D27" s="75" t="s">
        <v>62</v>
      </c>
      <c r="E27" s="75" t="s">
        <v>48</v>
      </c>
      <c r="F27" s="76">
        <v>17500</v>
      </c>
    </row>
    <row r="28" spans="1:6" x14ac:dyDescent="0.3">
      <c r="A28" s="68"/>
      <c r="B28" s="73">
        <v>157</v>
      </c>
      <c r="C28" s="74">
        <v>43987</v>
      </c>
      <c r="D28" s="75" t="s">
        <v>62</v>
      </c>
      <c r="E28" s="75" t="s">
        <v>46</v>
      </c>
      <c r="F28" s="76">
        <v>5000</v>
      </c>
    </row>
    <row r="29" spans="1:6" x14ac:dyDescent="0.3">
      <c r="A29" s="68"/>
      <c r="B29" s="73">
        <v>158</v>
      </c>
      <c r="C29" s="74">
        <v>44050</v>
      </c>
      <c r="D29" s="75" t="s">
        <v>62</v>
      </c>
      <c r="E29" s="75" t="s">
        <v>47</v>
      </c>
      <c r="F29" s="76">
        <v>2500</v>
      </c>
    </row>
    <row r="30" spans="1:6" ht="15.75" thickBot="1" x14ac:dyDescent="0.35">
      <c r="A30" s="86"/>
      <c r="B30" s="87"/>
      <c r="C30" s="88"/>
      <c r="D30" s="88"/>
      <c r="E30" s="88"/>
      <c r="F30" s="89"/>
    </row>
    <row r="31" spans="1:6" x14ac:dyDescent="0.3">
      <c r="A31" s="68"/>
      <c r="B31" s="90"/>
      <c r="C31" s="91"/>
      <c r="D31" s="91"/>
      <c r="E31" s="91"/>
      <c r="F31" s="92"/>
    </row>
    <row r="32" spans="1:6" x14ac:dyDescent="0.3">
      <c r="A32" s="93" t="s">
        <v>44</v>
      </c>
      <c r="B32" s="94"/>
      <c r="C32" s="94"/>
      <c r="D32" s="94"/>
      <c r="E32" s="94"/>
      <c r="F32" s="95">
        <f>SUM(F7,F12,F17,F22,F25)</f>
        <v>39730</v>
      </c>
    </row>
    <row r="33" spans="1:6" x14ac:dyDescent="0.3">
      <c r="A33" s="68"/>
      <c r="B33" s="90"/>
      <c r="C33" s="91"/>
      <c r="D33" s="91"/>
      <c r="E33" s="91"/>
      <c r="F33" s="92"/>
    </row>
    <row r="34" spans="1:6" x14ac:dyDescent="0.3">
      <c r="A34" s="68"/>
      <c r="B34" s="90"/>
      <c r="C34" s="91"/>
      <c r="D34" s="91"/>
      <c r="E34" s="91"/>
      <c r="F34" s="92"/>
    </row>
    <row r="35" spans="1:6" x14ac:dyDescent="0.3">
      <c r="A35" s="68"/>
      <c r="B35" s="90"/>
      <c r="C35" s="91"/>
      <c r="D35" s="91"/>
      <c r="E35" s="91"/>
      <c r="F35" s="92"/>
    </row>
    <row r="36" spans="1:6" x14ac:dyDescent="0.3">
      <c r="A36" s="68"/>
      <c r="B36" s="90"/>
      <c r="C36" s="91"/>
      <c r="D36" s="91"/>
      <c r="E36" s="91"/>
      <c r="F36" s="92"/>
    </row>
    <row r="37" spans="1:6" x14ac:dyDescent="0.3">
      <c r="A37" s="68"/>
      <c r="B37" s="90"/>
      <c r="C37" s="91"/>
      <c r="D37" s="91"/>
      <c r="E37" s="91"/>
      <c r="F37" s="92"/>
    </row>
    <row r="38" spans="1:6" ht="15.75" thickBot="1" x14ac:dyDescent="0.35">
      <c r="A38" s="86"/>
      <c r="B38" s="87"/>
      <c r="C38" s="88"/>
      <c r="D38" s="88"/>
      <c r="E38" s="88"/>
      <c r="F38" s="96"/>
    </row>
    <row r="39" spans="1:6" x14ac:dyDescent="0.3">
      <c r="E39" s="97"/>
    </row>
  </sheetData>
  <mergeCells count="3">
    <mergeCell ref="A1:F1"/>
    <mergeCell ref="A3:F3"/>
    <mergeCell ref="A4:F4"/>
  </mergeCells>
  <pageMargins left="0.54" right="0.5" top="0.984251969" bottom="0.984251969" header="0.4921259845" footer="0.4921259845"/>
  <pageSetup paperSize="9" orientation="landscape" r:id="rId1"/>
  <headerFooter alignWithMargins="0"/>
  <customProperties>
    <customPr name="layoutContexts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opLeftCell="A52" workbookViewId="0">
      <selection activeCell="A26" sqref="A26"/>
    </sheetView>
  </sheetViews>
  <sheetFormatPr baseColWidth="10" defaultColWidth="11.42578125" defaultRowHeight="15" x14ac:dyDescent="0.3"/>
  <cols>
    <col min="1" max="1" width="18.7109375" style="55" customWidth="1"/>
    <col min="2" max="2" width="10.7109375" style="102" customWidth="1"/>
    <col min="3" max="3" width="11.7109375" style="103" customWidth="1"/>
    <col min="4" max="4" width="40.7109375" style="103" customWidth="1"/>
    <col min="5" max="5" width="40.7109375" style="57" customWidth="1"/>
    <col min="6" max="6" width="11.7109375" style="58" customWidth="1"/>
    <col min="7" max="7" width="43.7109375" style="55" customWidth="1"/>
    <col min="8" max="16384" width="11.42578125" style="55"/>
  </cols>
  <sheetData>
    <row r="1" spans="1:7" s="54" customFormat="1" ht="22.5" customHeight="1" x14ac:dyDescent="0.35">
      <c r="A1" s="148" t="s">
        <v>38</v>
      </c>
      <c r="B1" s="148"/>
      <c r="C1" s="148"/>
      <c r="D1" s="148"/>
      <c r="E1" s="148"/>
      <c r="F1" s="148"/>
    </row>
    <row r="2" spans="1:7" s="54" customFormat="1" x14ac:dyDescent="0.3">
      <c r="B2" s="98"/>
      <c r="C2" s="99"/>
      <c r="D2" s="99"/>
      <c r="E2" s="100"/>
      <c r="F2" s="101"/>
    </row>
    <row r="3" spans="1:7" s="54" customFormat="1" ht="15.75" customHeight="1" x14ac:dyDescent="0.3">
      <c r="A3" s="149" t="s">
        <v>39</v>
      </c>
      <c r="B3" s="149"/>
      <c r="C3" s="149"/>
      <c r="D3" s="149"/>
      <c r="E3" s="149"/>
      <c r="F3" s="149"/>
    </row>
    <row r="4" spans="1:7" ht="15.75" customHeight="1" x14ac:dyDescent="0.3">
      <c r="A4" s="149" t="s">
        <v>40</v>
      </c>
      <c r="B4" s="149"/>
      <c r="C4" s="149"/>
      <c r="D4" s="149"/>
      <c r="E4" s="149"/>
      <c r="F4" s="149"/>
    </row>
    <row r="5" spans="1:7" ht="15.75" thickBot="1" x14ac:dyDescent="0.35"/>
    <row r="6" spans="1:7" s="63" customFormat="1" ht="45.75" thickBot="1" x14ac:dyDescent="0.25">
      <c r="A6" s="59" t="s">
        <v>49</v>
      </c>
      <c r="B6" s="104" t="s">
        <v>41</v>
      </c>
      <c r="C6" s="105" t="s">
        <v>36</v>
      </c>
      <c r="D6" s="105" t="s">
        <v>56</v>
      </c>
      <c r="E6" s="60" t="s">
        <v>59</v>
      </c>
      <c r="F6" s="61" t="s">
        <v>194</v>
      </c>
      <c r="G6" s="106"/>
    </row>
    <row r="7" spans="1:7" s="109" customFormat="1" x14ac:dyDescent="0.3">
      <c r="A7" s="156" t="s">
        <v>130</v>
      </c>
      <c r="B7" s="157"/>
      <c r="C7" s="157"/>
      <c r="D7" s="158"/>
      <c r="E7" s="107"/>
      <c r="F7" s="108">
        <f>SUM(F8:F12)</f>
        <v>1955</v>
      </c>
    </row>
    <row r="8" spans="1:7" ht="20.100000000000001" customHeight="1" x14ac:dyDescent="0.3">
      <c r="A8" s="68"/>
      <c r="B8" s="110" t="s">
        <v>144</v>
      </c>
      <c r="C8" s="111">
        <v>43889</v>
      </c>
      <c r="D8" s="112" t="s">
        <v>70</v>
      </c>
      <c r="E8" s="112" t="s">
        <v>131</v>
      </c>
      <c r="F8" s="113">
        <v>460</v>
      </c>
    </row>
    <row r="9" spans="1:7" ht="20.100000000000001" customHeight="1" x14ac:dyDescent="0.3">
      <c r="A9" s="68"/>
      <c r="B9" s="110" t="s">
        <v>145</v>
      </c>
      <c r="C9" s="111">
        <v>43921</v>
      </c>
      <c r="D9" s="112" t="s">
        <v>70</v>
      </c>
      <c r="E9" s="112" t="s">
        <v>131</v>
      </c>
      <c r="F9" s="114">
        <v>460</v>
      </c>
    </row>
    <row r="10" spans="1:7" ht="20.100000000000001" customHeight="1" x14ac:dyDescent="0.3">
      <c r="A10" s="68"/>
      <c r="B10" s="110" t="s">
        <v>146</v>
      </c>
      <c r="C10" s="111">
        <v>43951</v>
      </c>
      <c r="D10" s="112" t="s">
        <v>70</v>
      </c>
      <c r="E10" s="112" t="s">
        <v>132</v>
      </c>
      <c r="F10" s="114">
        <v>230</v>
      </c>
    </row>
    <row r="11" spans="1:7" ht="20.100000000000001" customHeight="1" x14ac:dyDescent="0.3">
      <c r="A11" s="68"/>
      <c r="B11" s="115" t="s">
        <v>147</v>
      </c>
      <c r="C11" s="116">
        <v>43982</v>
      </c>
      <c r="D11" s="112" t="s">
        <v>70</v>
      </c>
      <c r="E11" s="112" t="s">
        <v>133</v>
      </c>
      <c r="F11" s="114">
        <v>345</v>
      </c>
    </row>
    <row r="12" spans="1:7" ht="20.100000000000001" customHeight="1" x14ac:dyDescent="0.3">
      <c r="A12" s="68"/>
      <c r="B12" s="115" t="s">
        <v>148</v>
      </c>
      <c r="C12" s="116">
        <v>44012</v>
      </c>
      <c r="D12" s="112" t="s">
        <v>70</v>
      </c>
      <c r="E12" s="112" t="s">
        <v>131</v>
      </c>
      <c r="F12" s="114">
        <v>460</v>
      </c>
    </row>
    <row r="13" spans="1:7" ht="20.100000000000001" customHeight="1" x14ac:dyDescent="0.3">
      <c r="A13" s="68"/>
      <c r="B13" s="115"/>
      <c r="C13" s="117"/>
      <c r="D13" s="117"/>
      <c r="E13" s="75"/>
      <c r="F13" s="114"/>
    </row>
    <row r="14" spans="1:7" s="109" customFormat="1" x14ac:dyDescent="0.3">
      <c r="A14" s="153" t="s">
        <v>83</v>
      </c>
      <c r="B14" s="154"/>
      <c r="C14" s="154"/>
      <c r="D14" s="155"/>
      <c r="E14" s="118"/>
      <c r="F14" s="119">
        <f>SUM(F16:F29)</f>
        <v>13426</v>
      </c>
    </row>
    <row r="15" spans="1:7" s="124" customFormat="1" x14ac:dyDescent="0.3">
      <c r="A15" s="146"/>
      <c r="B15" s="121"/>
      <c r="C15" s="121"/>
      <c r="D15" s="121"/>
      <c r="E15" s="122"/>
      <c r="F15" s="123"/>
    </row>
    <row r="16" spans="1:7" x14ac:dyDescent="0.3">
      <c r="A16" s="120"/>
      <c r="B16" s="125" t="s">
        <v>149</v>
      </c>
      <c r="C16" s="126">
        <v>43863</v>
      </c>
      <c r="D16" s="127" t="s">
        <v>70</v>
      </c>
      <c r="E16" s="127" t="s">
        <v>71</v>
      </c>
      <c r="F16" s="128">
        <v>1400</v>
      </c>
    </row>
    <row r="17" spans="1:6" ht="20.100000000000001" customHeight="1" x14ac:dyDescent="0.3">
      <c r="A17" s="68"/>
      <c r="B17" s="115" t="s">
        <v>150</v>
      </c>
      <c r="C17" s="111">
        <v>43984</v>
      </c>
      <c r="D17" s="112" t="s">
        <v>70</v>
      </c>
      <c r="E17" s="112" t="s">
        <v>72</v>
      </c>
      <c r="F17" s="113">
        <v>1400</v>
      </c>
    </row>
    <row r="18" spans="1:6" ht="20.100000000000001" customHeight="1" x14ac:dyDescent="0.3">
      <c r="A18" s="68"/>
      <c r="B18" s="115" t="s">
        <v>151</v>
      </c>
      <c r="C18" s="111">
        <v>43955</v>
      </c>
      <c r="D18" s="112" t="s">
        <v>70</v>
      </c>
      <c r="E18" s="112" t="s">
        <v>73</v>
      </c>
      <c r="F18" s="113">
        <v>2100</v>
      </c>
    </row>
    <row r="19" spans="1:6" ht="20.100000000000001" customHeight="1" x14ac:dyDescent="0.3">
      <c r="A19" s="68"/>
      <c r="B19" s="115" t="s">
        <v>152</v>
      </c>
      <c r="C19" s="111">
        <v>43924</v>
      </c>
      <c r="D19" s="112" t="s">
        <v>70</v>
      </c>
      <c r="E19" s="112" t="s">
        <v>74</v>
      </c>
      <c r="F19" s="113">
        <v>730</v>
      </c>
    </row>
    <row r="20" spans="1:6" ht="20.100000000000001" customHeight="1" x14ac:dyDescent="0.3">
      <c r="A20" s="68"/>
      <c r="B20" s="115" t="s">
        <v>153</v>
      </c>
      <c r="C20" s="111">
        <v>43924</v>
      </c>
      <c r="D20" s="112" t="s">
        <v>70</v>
      </c>
      <c r="E20" s="112" t="s">
        <v>74</v>
      </c>
      <c r="F20" s="113">
        <v>730</v>
      </c>
    </row>
    <row r="21" spans="1:6" ht="20.100000000000001" customHeight="1" x14ac:dyDescent="0.3">
      <c r="A21" s="68"/>
      <c r="B21" s="115" t="s">
        <v>154</v>
      </c>
      <c r="C21" s="111">
        <v>43924</v>
      </c>
      <c r="D21" s="112" t="s">
        <v>70</v>
      </c>
      <c r="E21" s="112" t="s">
        <v>74</v>
      </c>
      <c r="F21" s="113">
        <v>566</v>
      </c>
    </row>
    <row r="22" spans="1:6" ht="20.100000000000001" customHeight="1" x14ac:dyDescent="0.3">
      <c r="A22" s="68"/>
      <c r="B22" s="115" t="s">
        <v>155</v>
      </c>
      <c r="C22" s="111">
        <v>43985</v>
      </c>
      <c r="D22" s="112" t="s">
        <v>70</v>
      </c>
      <c r="E22" s="112" t="s">
        <v>75</v>
      </c>
      <c r="F22" s="113">
        <v>680</v>
      </c>
    </row>
    <row r="23" spans="1:6" ht="20.100000000000001" customHeight="1" x14ac:dyDescent="0.3">
      <c r="A23" s="68"/>
      <c r="B23" s="115" t="s">
        <v>156</v>
      </c>
      <c r="C23" s="111">
        <v>43985</v>
      </c>
      <c r="D23" s="112" t="s">
        <v>70</v>
      </c>
      <c r="E23" s="112" t="s">
        <v>75</v>
      </c>
      <c r="F23" s="113">
        <v>680</v>
      </c>
    </row>
    <row r="24" spans="1:6" ht="20.100000000000001" customHeight="1" x14ac:dyDescent="0.3">
      <c r="A24" s="68"/>
      <c r="B24" s="115" t="s">
        <v>157</v>
      </c>
      <c r="C24" s="111">
        <v>43985</v>
      </c>
      <c r="D24" s="112" t="s">
        <v>70</v>
      </c>
      <c r="E24" s="112" t="s">
        <v>75</v>
      </c>
      <c r="F24" s="113">
        <v>640</v>
      </c>
    </row>
    <row r="25" spans="1:6" x14ac:dyDescent="0.3">
      <c r="A25" s="146"/>
      <c r="B25" s="110"/>
      <c r="C25" s="112"/>
      <c r="D25" s="112"/>
      <c r="E25" s="129"/>
      <c r="F25" s="114"/>
    </row>
    <row r="26" spans="1:6" ht="20.100000000000001" customHeight="1" x14ac:dyDescent="0.3">
      <c r="A26" s="68"/>
      <c r="B26" s="110" t="s">
        <v>158</v>
      </c>
      <c r="C26" s="111">
        <v>43863</v>
      </c>
      <c r="D26" s="112" t="s">
        <v>70</v>
      </c>
      <c r="E26" s="130" t="s">
        <v>76</v>
      </c>
      <c r="F26" s="129">
        <v>2130.6999999999998</v>
      </c>
    </row>
    <row r="27" spans="1:6" ht="20.100000000000001" customHeight="1" x14ac:dyDescent="0.3">
      <c r="A27" s="68"/>
      <c r="B27" s="115" t="s">
        <v>159</v>
      </c>
      <c r="C27" s="111">
        <v>43923</v>
      </c>
      <c r="D27" s="112" t="s">
        <v>70</v>
      </c>
      <c r="E27" s="130" t="s">
        <v>77</v>
      </c>
      <c r="F27" s="129">
        <v>1400</v>
      </c>
    </row>
    <row r="28" spans="1:6" ht="20.100000000000001" customHeight="1" x14ac:dyDescent="0.3">
      <c r="A28" s="68"/>
      <c r="B28" s="115" t="s">
        <v>160</v>
      </c>
      <c r="C28" s="111">
        <v>43982</v>
      </c>
      <c r="D28" s="112" t="s">
        <v>70</v>
      </c>
      <c r="E28" s="112" t="s">
        <v>134</v>
      </c>
      <c r="F28" s="129">
        <v>700</v>
      </c>
    </row>
    <row r="29" spans="1:6" ht="20.100000000000001" customHeight="1" x14ac:dyDescent="0.3">
      <c r="A29" s="68"/>
      <c r="B29" s="115" t="s">
        <v>161</v>
      </c>
      <c r="C29" s="111">
        <v>44012</v>
      </c>
      <c r="D29" s="112" t="s">
        <v>70</v>
      </c>
      <c r="E29" s="112" t="s">
        <v>78</v>
      </c>
      <c r="F29" s="129">
        <v>269.3</v>
      </c>
    </row>
    <row r="30" spans="1:6" s="131" customFormat="1" x14ac:dyDescent="0.2">
      <c r="A30" s="150" t="s">
        <v>84</v>
      </c>
      <c r="B30" s="151"/>
      <c r="C30" s="151"/>
      <c r="D30" s="152"/>
      <c r="E30" s="118"/>
      <c r="F30" s="119">
        <f>SUM(F31:F33)</f>
        <v>3700.98</v>
      </c>
    </row>
    <row r="31" spans="1:6" ht="30" x14ac:dyDescent="0.3">
      <c r="A31" s="68"/>
      <c r="B31" s="115" t="s">
        <v>162</v>
      </c>
      <c r="C31" s="116">
        <v>44019</v>
      </c>
      <c r="D31" s="117" t="s">
        <v>79</v>
      </c>
      <c r="E31" s="132" t="s">
        <v>80</v>
      </c>
      <c r="F31" s="133">
        <v>3356.3</v>
      </c>
    </row>
    <row r="32" spans="1:6" ht="20.100000000000001" customHeight="1" x14ac:dyDescent="0.3">
      <c r="A32" s="68"/>
      <c r="B32" s="115" t="s">
        <v>163</v>
      </c>
      <c r="C32" s="116">
        <v>44049</v>
      </c>
      <c r="D32" s="117" t="s">
        <v>81</v>
      </c>
      <c r="E32" s="75"/>
      <c r="F32" s="133">
        <v>0</v>
      </c>
    </row>
    <row r="33" spans="1:6" ht="20.100000000000001" customHeight="1" x14ac:dyDescent="0.3">
      <c r="A33" s="68"/>
      <c r="B33" s="115" t="s">
        <v>164</v>
      </c>
      <c r="C33" s="116">
        <v>44046</v>
      </c>
      <c r="D33" s="117" t="s">
        <v>82</v>
      </c>
      <c r="E33" s="75"/>
      <c r="F33" s="133">
        <v>344.68</v>
      </c>
    </row>
    <row r="34" spans="1:6" s="131" customFormat="1" x14ac:dyDescent="0.2">
      <c r="A34" s="150" t="s">
        <v>136</v>
      </c>
      <c r="B34" s="151"/>
      <c r="C34" s="151"/>
      <c r="D34" s="152"/>
      <c r="E34" s="118"/>
      <c r="F34" s="119">
        <f>SUM(F35:F45)</f>
        <v>10466.999999999998</v>
      </c>
    </row>
    <row r="35" spans="1:6" ht="20.100000000000001" customHeight="1" x14ac:dyDescent="0.3">
      <c r="A35" s="68"/>
      <c r="B35" s="115" t="s">
        <v>165</v>
      </c>
      <c r="C35" s="116">
        <v>43878</v>
      </c>
      <c r="D35" s="117" t="s">
        <v>85</v>
      </c>
      <c r="E35" s="75" t="s">
        <v>138</v>
      </c>
      <c r="F35" s="133">
        <v>89.99</v>
      </c>
    </row>
    <row r="36" spans="1:6" ht="20.100000000000001" customHeight="1" x14ac:dyDescent="0.3">
      <c r="A36" s="68"/>
      <c r="B36" s="115" t="s">
        <v>166</v>
      </c>
      <c r="C36" s="116">
        <v>43944</v>
      </c>
      <c r="D36" s="117" t="s">
        <v>86</v>
      </c>
      <c r="E36" s="75" t="s">
        <v>87</v>
      </c>
      <c r="F36" s="133">
        <v>6000</v>
      </c>
    </row>
    <row r="37" spans="1:6" ht="20.100000000000001" customHeight="1" x14ac:dyDescent="0.3">
      <c r="A37" s="68"/>
      <c r="B37" s="115" t="s">
        <v>167</v>
      </c>
      <c r="C37" s="116">
        <v>43991</v>
      </c>
      <c r="D37" s="117" t="s">
        <v>88</v>
      </c>
      <c r="E37" s="75" t="s">
        <v>139</v>
      </c>
      <c r="F37" s="133">
        <v>481.2</v>
      </c>
    </row>
    <row r="38" spans="1:6" ht="45" x14ac:dyDescent="0.3">
      <c r="A38" s="68"/>
      <c r="B38" s="115" t="s">
        <v>168</v>
      </c>
      <c r="C38" s="116">
        <v>43991</v>
      </c>
      <c r="D38" s="117" t="s">
        <v>89</v>
      </c>
      <c r="E38" s="132" t="s">
        <v>90</v>
      </c>
      <c r="F38" s="133">
        <v>13.8</v>
      </c>
    </row>
    <row r="39" spans="1:6" ht="20.100000000000001" customHeight="1" x14ac:dyDescent="0.3">
      <c r="A39" s="68"/>
      <c r="B39" s="115" t="s">
        <v>169</v>
      </c>
      <c r="C39" s="116">
        <v>43992</v>
      </c>
      <c r="D39" s="117" t="s">
        <v>70</v>
      </c>
      <c r="E39" s="75" t="s">
        <v>91</v>
      </c>
      <c r="F39" s="133">
        <v>130</v>
      </c>
    </row>
    <row r="40" spans="1:6" ht="20.100000000000001" customHeight="1" x14ac:dyDescent="0.3">
      <c r="A40" s="68"/>
      <c r="B40" s="115" t="s">
        <v>170</v>
      </c>
      <c r="C40" s="116">
        <v>43992</v>
      </c>
      <c r="D40" s="117" t="s">
        <v>94</v>
      </c>
      <c r="E40" s="75" t="s">
        <v>95</v>
      </c>
      <c r="F40" s="133">
        <v>298.11</v>
      </c>
    </row>
    <row r="41" spans="1:6" ht="20.100000000000001" customHeight="1" x14ac:dyDescent="0.3">
      <c r="A41" s="68"/>
      <c r="B41" s="115" t="s">
        <v>171</v>
      </c>
      <c r="C41" s="116">
        <v>43993</v>
      </c>
      <c r="D41" s="117" t="s">
        <v>70</v>
      </c>
      <c r="E41" s="75" t="s">
        <v>196</v>
      </c>
      <c r="F41" s="133">
        <v>430</v>
      </c>
    </row>
    <row r="42" spans="1:6" ht="20.100000000000001" customHeight="1" x14ac:dyDescent="0.3">
      <c r="A42" s="68"/>
      <c r="B42" s="115" t="s">
        <v>172</v>
      </c>
      <c r="C42" s="116">
        <v>43994</v>
      </c>
      <c r="D42" s="117" t="s">
        <v>96</v>
      </c>
      <c r="E42" s="75" t="s">
        <v>137</v>
      </c>
      <c r="F42" s="133">
        <v>989.3</v>
      </c>
    </row>
    <row r="43" spans="1:6" ht="20.100000000000001" customHeight="1" x14ac:dyDescent="0.3">
      <c r="A43" s="68"/>
      <c r="B43" s="115" t="s">
        <v>173</v>
      </c>
      <c r="C43" s="116">
        <v>44007</v>
      </c>
      <c r="D43" s="117" t="s">
        <v>92</v>
      </c>
      <c r="E43" s="75" t="s">
        <v>93</v>
      </c>
      <c r="F43" s="133">
        <v>1297.3</v>
      </c>
    </row>
    <row r="44" spans="1:6" ht="20.100000000000001" customHeight="1" x14ac:dyDescent="0.3">
      <c r="A44" s="68"/>
      <c r="B44" s="115" t="s">
        <v>174</v>
      </c>
      <c r="C44" s="116">
        <v>44012</v>
      </c>
      <c r="D44" s="117" t="s">
        <v>70</v>
      </c>
      <c r="E44" s="75" t="s">
        <v>97</v>
      </c>
      <c r="F44" s="133">
        <v>438.3</v>
      </c>
    </row>
    <row r="45" spans="1:6" ht="20.100000000000001" customHeight="1" x14ac:dyDescent="0.3">
      <c r="A45" s="68"/>
      <c r="B45" s="115" t="s">
        <v>175</v>
      </c>
      <c r="C45" s="116">
        <v>44013</v>
      </c>
      <c r="D45" s="117" t="s">
        <v>98</v>
      </c>
      <c r="E45" s="75" t="s">
        <v>99</v>
      </c>
      <c r="F45" s="133">
        <v>299</v>
      </c>
    </row>
    <row r="46" spans="1:6" s="131" customFormat="1" x14ac:dyDescent="0.2">
      <c r="A46" s="159" t="s">
        <v>100</v>
      </c>
      <c r="B46" s="160"/>
      <c r="C46" s="160"/>
      <c r="D46" s="161"/>
      <c r="E46" s="118"/>
      <c r="F46" s="119">
        <f>SUM(F47:F53)</f>
        <v>3180.98</v>
      </c>
    </row>
    <row r="47" spans="1:6" ht="20.100000000000001" customHeight="1" x14ac:dyDescent="0.3">
      <c r="A47" s="68"/>
      <c r="B47" s="115" t="s">
        <v>176</v>
      </c>
      <c r="C47" s="116">
        <v>43863</v>
      </c>
      <c r="D47" s="117" t="s">
        <v>101</v>
      </c>
      <c r="E47" s="75" t="s">
        <v>102</v>
      </c>
      <c r="F47" s="133">
        <v>630</v>
      </c>
    </row>
    <row r="48" spans="1:6" ht="20.100000000000001" customHeight="1" x14ac:dyDescent="0.3">
      <c r="A48" s="68"/>
      <c r="B48" s="115" t="s">
        <v>177</v>
      </c>
      <c r="C48" s="116">
        <v>43891</v>
      </c>
      <c r="D48" s="117" t="s">
        <v>103</v>
      </c>
      <c r="E48" s="75" t="s">
        <v>104</v>
      </c>
      <c r="F48" s="133">
        <v>310.98</v>
      </c>
    </row>
    <row r="49" spans="1:6" ht="20.100000000000001" customHeight="1" x14ac:dyDescent="0.3">
      <c r="A49" s="68"/>
      <c r="B49" s="115" t="s">
        <v>178</v>
      </c>
      <c r="C49" s="116">
        <v>43891</v>
      </c>
      <c r="D49" s="117" t="s">
        <v>70</v>
      </c>
      <c r="E49" s="75" t="s">
        <v>140</v>
      </c>
      <c r="F49" s="133">
        <v>190</v>
      </c>
    </row>
    <row r="50" spans="1:6" ht="20.100000000000001" customHeight="1" x14ac:dyDescent="0.3">
      <c r="A50" s="68"/>
      <c r="B50" s="115" t="s">
        <v>179</v>
      </c>
      <c r="C50" s="116">
        <v>43892</v>
      </c>
      <c r="D50" s="117" t="s">
        <v>105</v>
      </c>
      <c r="E50" s="75" t="s">
        <v>106</v>
      </c>
      <c r="F50" s="133">
        <v>398</v>
      </c>
    </row>
    <row r="51" spans="1:6" ht="20.100000000000001" customHeight="1" x14ac:dyDescent="0.3">
      <c r="A51" s="68"/>
      <c r="B51" s="115" t="s">
        <v>180</v>
      </c>
      <c r="C51" s="116">
        <v>43864</v>
      </c>
      <c r="D51" s="117" t="s">
        <v>70</v>
      </c>
      <c r="E51" s="75" t="s">
        <v>107</v>
      </c>
      <c r="F51" s="133">
        <v>370.48</v>
      </c>
    </row>
    <row r="52" spans="1:6" ht="20.100000000000001" customHeight="1" x14ac:dyDescent="0.3">
      <c r="A52" s="68"/>
      <c r="B52" s="115" t="s">
        <v>181</v>
      </c>
      <c r="C52" s="116">
        <v>43954</v>
      </c>
      <c r="D52" s="117" t="s">
        <v>108</v>
      </c>
      <c r="E52" s="75" t="s">
        <v>109</v>
      </c>
      <c r="F52" s="133">
        <v>801.52</v>
      </c>
    </row>
    <row r="53" spans="1:6" ht="20.100000000000001" customHeight="1" x14ac:dyDescent="0.3">
      <c r="A53" s="68"/>
      <c r="B53" s="115" t="s">
        <v>182</v>
      </c>
      <c r="C53" s="116">
        <v>43970</v>
      </c>
      <c r="D53" s="117" t="s">
        <v>70</v>
      </c>
      <c r="E53" s="75" t="s">
        <v>110</v>
      </c>
      <c r="F53" s="133">
        <v>480</v>
      </c>
    </row>
    <row r="54" spans="1:6" s="109" customFormat="1" x14ac:dyDescent="0.3">
      <c r="A54" s="150" t="s">
        <v>111</v>
      </c>
      <c r="B54" s="151"/>
      <c r="C54" s="151"/>
      <c r="D54" s="152"/>
      <c r="E54" s="118"/>
      <c r="F54" s="119">
        <f>SUM(F55:F64)</f>
        <v>6566.93</v>
      </c>
    </row>
    <row r="55" spans="1:6" ht="20.100000000000001" customHeight="1" x14ac:dyDescent="0.3">
      <c r="A55" s="68"/>
      <c r="B55" s="115" t="s">
        <v>183</v>
      </c>
      <c r="C55" s="116">
        <v>43833</v>
      </c>
      <c r="D55" s="117" t="s">
        <v>112</v>
      </c>
      <c r="E55" s="75" t="s">
        <v>113</v>
      </c>
      <c r="F55" s="133">
        <v>3136</v>
      </c>
    </row>
    <row r="56" spans="1:6" ht="20.100000000000001" customHeight="1" x14ac:dyDescent="0.3">
      <c r="A56" s="68"/>
      <c r="B56" s="115" t="s">
        <v>184</v>
      </c>
      <c r="C56" s="116">
        <v>43894</v>
      </c>
      <c r="D56" s="117" t="s">
        <v>114</v>
      </c>
      <c r="E56" s="75" t="s">
        <v>115</v>
      </c>
      <c r="F56" s="133">
        <v>410</v>
      </c>
    </row>
    <row r="57" spans="1:6" ht="20.100000000000001" customHeight="1" x14ac:dyDescent="0.3">
      <c r="A57" s="68"/>
      <c r="B57" s="115" t="s">
        <v>185</v>
      </c>
      <c r="C57" s="116">
        <v>43986</v>
      </c>
      <c r="D57" s="117" t="s">
        <v>114</v>
      </c>
      <c r="E57" s="75" t="s">
        <v>116</v>
      </c>
      <c r="F57" s="133">
        <v>410</v>
      </c>
    </row>
    <row r="58" spans="1:6" ht="20.100000000000001" customHeight="1" x14ac:dyDescent="0.3">
      <c r="A58" s="68"/>
      <c r="B58" s="115" t="s">
        <v>186</v>
      </c>
      <c r="C58" s="116">
        <v>43987</v>
      </c>
      <c r="D58" s="117" t="s">
        <v>117</v>
      </c>
      <c r="E58" s="75" t="s">
        <v>118</v>
      </c>
      <c r="F58" s="133">
        <v>1950</v>
      </c>
    </row>
    <row r="59" spans="1:6" ht="20.100000000000001" customHeight="1" x14ac:dyDescent="0.3">
      <c r="A59" s="68"/>
      <c r="B59" s="115" t="s">
        <v>187</v>
      </c>
      <c r="C59" s="116">
        <v>43863</v>
      </c>
      <c r="D59" s="117" t="s">
        <v>119</v>
      </c>
      <c r="E59" s="75" t="s">
        <v>120</v>
      </c>
      <c r="F59" s="133">
        <v>124.2</v>
      </c>
    </row>
    <row r="60" spans="1:6" ht="20.100000000000001" customHeight="1" x14ac:dyDescent="0.3">
      <c r="A60" s="68"/>
      <c r="B60" s="115" t="s">
        <v>188</v>
      </c>
      <c r="C60" s="116">
        <v>43867</v>
      </c>
      <c r="D60" s="117" t="s">
        <v>121</v>
      </c>
      <c r="E60" s="75" t="s">
        <v>143</v>
      </c>
      <c r="F60" s="133">
        <v>247.5</v>
      </c>
    </row>
    <row r="61" spans="1:6" ht="20.100000000000001" customHeight="1" x14ac:dyDescent="0.3">
      <c r="A61" s="68"/>
      <c r="B61" s="115" t="s">
        <v>189</v>
      </c>
      <c r="C61" s="116">
        <v>43899</v>
      </c>
      <c r="D61" s="117" t="s">
        <v>119</v>
      </c>
      <c r="E61" s="75" t="s">
        <v>120</v>
      </c>
      <c r="F61" s="133">
        <v>38.950000000000003</v>
      </c>
    </row>
    <row r="62" spans="1:6" ht="20.100000000000001" customHeight="1" x14ac:dyDescent="0.3">
      <c r="A62" s="68"/>
      <c r="B62" s="115" t="s">
        <v>190</v>
      </c>
      <c r="C62" s="116">
        <v>43923</v>
      </c>
      <c r="D62" s="117" t="s">
        <v>122</v>
      </c>
      <c r="E62" s="75" t="s">
        <v>123</v>
      </c>
      <c r="F62" s="133">
        <v>53.89</v>
      </c>
    </row>
    <row r="63" spans="1:6" ht="20.100000000000001" customHeight="1" x14ac:dyDescent="0.3">
      <c r="A63" s="68"/>
      <c r="B63" s="115" t="s">
        <v>191</v>
      </c>
      <c r="C63" s="116">
        <v>43985</v>
      </c>
      <c r="D63" s="117" t="s">
        <v>124</v>
      </c>
      <c r="E63" s="75" t="s">
        <v>125</v>
      </c>
      <c r="F63" s="133">
        <v>107.39</v>
      </c>
    </row>
    <row r="64" spans="1:6" s="109" customFormat="1" ht="20.100000000000001" customHeight="1" x14ac:dyDescent="0.3">
      <c r="A64" s="134"/>
      <c r="B64" s="135" t="s">
        <v>192</v>
      </c>
      <c r="C64" s="116">
        <v>44012</v>
      </c>
      <c r="D64" s="117" t="s">
        <v>126</v>
      </c>
      <c r="E64" s="75" t="s">
        <v>127</v>
      </c>
      <c r="F64" s="133">
        <v>89</v>
      </c>
    </row>
    <row r="65" spans="1:8" x14ac:dyDescent="0.3">
      <c r="A65" s="150" t="s">
        <v>141</v>
      </c>
      <c r="B65" s="151"/>
      <c r="C65" s="151"/>
      <c r="D65" s="152"/>
      <c r="E65" s="79"/>
      <c r="F65" s="119">
        <f>SUM(F66)</f>
        <v>460.98</v>
      </c>
    </row>
    <row r="66" spans="1:8" ht="20.100000000000001" customHeight="1" x14ac:dyDescent="0.3">
      <c r="A66" s="68"/>
      <c r="B66" s="115" t="s">
        <v>193</v>
      </c>
      <c r="C66" s="116">
        <v>43864</v>
      </c>
      <c r="D66" s="117" t="s">
        <v>128</v>
      </c>
      <c r="E66" s="75" t="s">
        <v>129</v>
      </c>
      <c r="F66" s="133">
        <v>460.98</v>
      </c>
    </row>
    <row r="67" spans="1:8" ht="20.100000000000001" customHeight="1" x14ac:dyDescent="0.35">
      <c r="A67" s="136" t="s">
        <v>50</v>
      </c>
      <c r="B67" s="137"/>
      <c r="C67" s="138"/>
      <c r="D67" s="138"/>
      <c r="E67" s="139"/>
      <c r="F67" s="140">
        <f>SUM(F7,F14,F30,F34,F46,F54,F65)</f>
        <v>39757.870000000003</v>
      </c>
    </row>
    <row r="69" spans="1:8" ht="20.100000000000001" customHeight="1" x14ac:dyDescent="0.35">
      <c r="A69" s="4" t="s">
        <v>51</v>
      </c>
      <c r="B69" s="141"/>
      <c r="C69" s="142"/>
      <c r="D69" s="143"/>
      <c r="E69" s="144"/>
      <c r="F69" s="145"/>
      <c r="G69" s="10"/>
      <c r="H69" s="10"/>
    </row>
    <row r="70" spans="1:8" ht="20.100000000000001" customHeight="1" x14ac:dyDescent="0.35">
      <c r="A70" s="4" t="s">
        <v>52</v>
      </c>
      <c r="B70" s="141"/>
      <c r="C70" s="142"/>
      <c r="D70" s="143"/>
      <c r="E70" s="144"/>
      <c r="F70" s="145"/>
      <c r="G70" s="10"/>
      <c r="H70" s="10"/>
    </row>
    <row r="71" spans="1:8" ht="20.100000000000001" customHeight="1" x14ac:dyDescent="0.35">
      <c r="A71" s="4" t="s">
        <v>53</v>
      </c>
      <c r="B71" s="141"/>
      <c r="C71" s="142"/>
      <c r="D71" s="143"/>
      <c r="E71" s="144"/>
      <c r="F71" s="145"/>
      <c r="G71" s="10"/>
      <c r="H71" s="10"/>
    </row>
    <row r="72" spans="1:8" ht="20.100000000000001" customHeight="1" x14ac:dyDescent="0.35">
      <c r="A72" s="4" t="s">
        <v>54</v>
      </c>
      <c r="B72" s="141"/>
      <c r="C72" s="142"/>
      <c r="D72" s="143"/>
      <c r="E72" s="144"/>
      <c r="F72" s="145"/>
      <c r="G72" s="10"/>
      <c r="H72" s="10"/>
    </row>
    <row r="73" spans="1:8" ht="20.100000000000001" customHeight="1" x14ac:dyDescent="0.35">
      <c r="A73" s="4" t="s">
        <v>55</v>
      </c>
      <c r="B73" s="141"/>
      <c r="C73" s="142"/>
      <c r="D73" s="143"/>
      <c r="E73" s="144"/>
      <c r="F73" s="145"/>
      <c r="G73" s="10"/>
      <c r="H73" s="10"/>
    </row>
    <row r="74" spans="1:8" ht="20.100000000000001" customHeight="1" x14ac:dyDescent="0.35">
      <c r="A74" s="4" t="s">
        <v>142</v>
      </c>
      <c r="B74" s="141"/>
      <c r="C74" s="142"/>
      <c r="D74" s="143"/>
      <c r="E74" s="144"/>
      <c r="F74" s="145"/>
      <c r="G74" s="10"/>
      <c r="H74" s="10"/>
    </row>
  </sheetData>
  <mergeCells count="10">
    <mergeCell ref="A46:D46"/>
    <mergeCell ref="A54:D54"/>
    <mergeCell ref="A65:D65"/>
    <mergeCell ref="A3:F3"/>
    <mergeCell ref="A4:F4"/>
    <mergeCell ref="A1:F1"/>
    <mergeCell ref="A34:D34"/>
    <mergeCell ref="A30:D30"/>
    <mergeCell ref="A14:D14"/>
    <mergeCell ref="A7:D7"/>
  </mergeCells>
  <pageMargins left="0.54" right="0.5" top="0.984251969" bottom="0.984251969" header="0.4921259845" footer="0.4921259845"/>
  <pageSetup paperSize="9" orientation="landscape" r:id="rId1"/>
  <headerFooter alignWithMargins="0"/>
  <customProperties>
    <customPr name="layoutContexts" r:id="rId2"/>
  </customProperties>
  <ignoredErrors>
    <ignoredError sqref="B8 B9: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Zahlenmäßiger Nachweis</vt:lpstr>
      <vt:lpstr>Belegübersicht Einzahlungen</vt:lpstr>
      <vt:lpstr>Belegübersicht Auszahlungen</vt:lpstr>
    </vt:vector>
  </TitlesOfParts>
  <Company>SenWFK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ostermaa</dc:creator>
  <cp:lastModifiedBy>Wesolek, Anne</cp:lastModifiedBy>
  <cp:lastPrinted>2021-02-05T15:34:34Z</cp:lastPrinted>
  <dcterms:created xsi:type="dcterms:W3CDTF">2007-10-05T11:48:57Z</dcterms:created>
  <dcterms:modified xsi:type="dcterms:W3CDTF">2024-05-28T12:42:49Z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2020-06-29T14:08:36Z</vt:filetime>
  </property>
</Properties>
</file>